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<sst xmlns="http://schemas.openxmlformats.org/spreadsheetml/2006/main" count="147" uniqueCount="147">
  <si>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</si>
  <si>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</si>
  <si>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</si>
  <si>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</si>
  <si>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</si>
  <si>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</si>
  <si>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</si>
  <si>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</si>
  <si>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</si>
  <si>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</si>
  <si>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</si>
  <si>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</si>
  <si>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</si>
  <si>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</si>
  <si>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</si>
  <si>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</si>
  <si>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</si>
  <si>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</si>
  <si>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</si>
  <si>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</si>
  <si>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</si>
  <si>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</si>
  <si>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</si>
  <si>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</si>
  <si>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</si>
  <si>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</si>
  <si>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</si>
  <si>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</si>
  <si>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</si>
  <si>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</si>
  <si>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</si>
  <si>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</si>
  <si>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</si>
  <si>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</si>
  <si>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</si>
  <si>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</si>
  <si>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</si>
  <si>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</si>
  <si>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</si>
  <si>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</si>
  <si>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</si>
  <si>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</si>
  <si>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</si>
  <si>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</si>
  <si>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</si>
  <si>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</si>
  <si>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</si>
  <si>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</si>
  <si>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</si>
  <si>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</si>
  <si>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</si>
  <si>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</si>
  <si>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</si>
  <si>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</si>
  <si>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</si>
  <si>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</si>
  <si>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</si>
  <si>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</si>
  <si>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</si>
  <si>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</si>
  <si>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</si>
  <si>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</si>
  <si>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</si>
  <si>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</si>
  <si>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</si>
  <si>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</si>
  <si>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</si>
  <si>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</si>
  <si>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</si>
  <si>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</si>
  <si>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</si>
  <si>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</si>
  <si>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</si>
  <si>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</si>
  <si>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</si>
  <si>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</si>
  <si>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</si>
  <si>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</si>
  <si>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</si>
  <si>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</si>
  <si>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</si>
  <si>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</si>
  <si>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</si>
  <si>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</si>
  <si>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</si>
  <si>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</si>
  <si>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</si>
  <si>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</si>
  <si>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</si>
  <si>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</si>
  <si>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</si>
  <si>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</si>
  <si>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</si>
  <si>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</si>
  <si>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</si>
  <si>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</si>
  <si>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</si>
  <si>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</si>
  <si>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</si>
  <si>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</si>
  <si>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</si>
  <si>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</si>
  <si>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</si>
  <si>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</si>
  <si>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</si>
  <si>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</si>
  <si>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</si>
  <si>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</si>
  <si>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</si>
  <si>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</si>
  <si>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</si>
  <si>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</si>
  <si>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</si>
  <si>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</si>
  <si>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</si>
  <si>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</si>
  <si>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</si>
  <si>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</si>
  <si>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</si>
  <si>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</si>
  <si>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</si>
  <si>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</si>
  <si>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</si>
  <si>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</si>
  <si>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</si>
  <si>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</si>
  <si>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</si>
  <si>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</si>
  <si>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</si>
  <si>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</si>
  <si>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</si>
  <si>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</si>
  <si>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</si>
  <si>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</si>
  <si>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</si>
  <si>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</si>
  <si>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</si>
  <si>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</si>
  <si>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</si>
  <si>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</si>
  <si>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</si>
  <si>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</si>
  <si>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</si>
  <si>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</si>
  <si>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</si>
  <si>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</si>
  <si>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01/10/18 - VENCIMENTO 08/10/18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</si>
</sst>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577638</v>
      </c>
      <c r="C7" s="9">
        <f t="shared" si="0"/>
        <v>760459</v>
      </c>
      <c r="D7" s="9">
        <f t="shared" si="0"/>
        <v>762000</v>
      </c>
      <c r="E7" s="9">
        <f t="shared" si="0"/>
        <v>510517</v>
      </c>
      <c r="F7" s="9">
        <f t="shared" si="0"/>
        <v>445736</v>
      </c>
      <c r="G7" s="9">
        <f t="shared" si="0"/>
        <v>1160010</v>
      </c>
      <c r="H7" s="9">
        <f t="shared" si="0"/>
        <v>524935</v>
      </c>
      <c r="I7" s="9">
        <f t="shared" si="0"/>
        <v>119849</v>
      </c>
      <c r="J7" s="9">
        <f t="shared" si="0"/>
        <v>313018</v>
      </c>
      <c r="K7" s="9">
        <f t="shared" si="0"/>
        <v>249093</v>
      </c>
      <c r="L7" s="9">
        <f t="shared" si="0"/>
        <v>5423255</v>
      </c>
      <c r="M7" s="49"/>
    </row>
    <row r="8" spans="1:12" ht="17.25" customHeight="1">
      <c r="A8" s="10" t="s">
        <v>38</v>
      </c>
      <c r="B8" s="11">
        <f>B9+B12+B16</f>
        <v>281102</v>
      </c>
      <c r="C8" s="11">
        <f aca="true" t="shared" si="1" ref="C8:K8">C9+C12+C16</f>
        <v>379285</v>
      </c>
      <c r="D8" s="11">
        <f t="shared" si="1"/>
        <v>351347</v>
      </c>
      <c r="E8" s="11">
        <f t="shared" si="1"/>
        <v>256625</v>
      </c>
      <c r="F8" s="11">
        <f t="shared" si="1"/>
        <v>205076</v>
      </c>
      <c r="G8" s="11">
        <f t="shared" si="1"/>
        <v>562739</v>
      </c>
      <c r="H8" s="11">
        <f t="shared" si="1"/>
        <v>280079</v>
      </c>
      <c r="I8" s="11">
        <f t="shared" si="1"/>
        <v>54530</v>
      </c>
      <c r="J8" s="11">
        <f t="shared" si="1"/>
        <v>145602</v>
      </c>
      <c r="K8" s="11">
        <f t="shared" si="1"/>
        <v>126045</v>
      </c>
      <c r="L8" s="11">
        <f aca="true" t="shared" si="2" ref="L8:L29">SUM(B8:K8)</f>
        <v>2642430</v>
      </c>
    </row>
    <row r="9" spans="1:12" ht="17.25" customHeight="1">
      <c r="A9" s="15" t="s">
        <v>16</v>
      </c>
      <c r="B9" s="13">
        <f>+B10+B11</f>
        <v>36157</v>
      </c>
      <c r="C9" s="13">
        <f aca="true" t="shared" si="3" ref="C9:K9">+C10+C11</f>
        <v>53582</v>
      </c>
      <c r="D9" s="13">
        <f t="shared" si="3"/>
        <v>44601</v>
      </c>
      <c r="E9" s="13">
        <f t="shared" si="3"/>
        <v>33614</v>
      </c>
      <c r="F9" s="13">
        <f t="shared" si="3"/>
        <v>22040</v>
      </c>
      <c r="G9" s="13">
        <f t="shared" si="3"/>
        <v>51122</v>
      </c>
      <c r="H9" s="13">
        <f t="shared" si="3"/>
        <v>43833</v>
      </c>
      <c r="I9" s="13">
        <f t="shared" si="3"/>
        <v>8212</v>
      </c>
      <c r="J9" s="13">
        <f t="shared" si="3"/>
        <v>17330</v>
      </c>
      <c r="K9" s="13">
        <f t="shared" si="3"/>
        <v>15450</v>
      </c>
      <c r="L9" s="11">
        <f t="shared" si="2"/>
        <v>325941</v>
      </c>
    </row>
    <row r="10" spans="1:12" ht="17.25" customHeight="1">
      <c r="A10" s="29" t="s">
        <v>17</v>
      </c>
      <c r="B10" s="13">
        <v>36157</v>
      </c>
      <c r="C10" s="13">
        <v>53582</v>
      </c>
      <c r="D10" s="13">
        <v>44601</v>
      </c>
      <c r="E10" s="13">
        <v>33614</v>
      </c>
      <c r="F10" s="13">
        <v>22040</v>
      </c>
      <c r="G10" s="13">
        <v>51122</v>
      </c>
      <c r="H10" s="13">
        <v>43833</v>
      </c>
      <c r="I10" s="13">
        <v>8212</v>
      </c>
      <c r="J10" s="13">
        <v>17330</v>
      </c>
      <c r="K10" s="13">
        <v>15450</v>
      </c>
      <c r="L10" s="11">
        <f t="shared" si="2"/>
        <v>325941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232951</v>
      </c>
      <c r="C12" s="17">
        <f t="shared" si="4"/>
        <v>308824</v>
      </c>
      <c r="D12" s="17">
        <f t="shared" si="4"/>
        <v>291966</v>
      </c>
      <c r="E12" s="17">
        <f t="shared" si="4"/>
        <v>212254</v>
      </c>
      <c r="F12" s="17">
        <f t="shared" si="4"/>
        <v>171782</v>
      </c>
      <c r="G12" s="17">
        <f t="shared" si="4"/>
        <v>482073</v>
      </c>
      <c r="H12" s="17">
        <f t="shared" si="4"/>
        <v>224335</v>
      </c>
      <c r="I12" s="17">
        <f t="shared" si="4"/>
        <v>43689</v>
      </c>
      <c r="J12" s="17">
        <f t="shared" si="4"/>
        <v>121916</v>
      </c>
      <c r="K12" s="17">
        <f t="shared" si="4"/>
        <v>104705</v>
      </c>
      <c r="L12" s="11">
        <f t="shared" si="2"/>
        <v>2194495</v>
      </c>
    </row>
    <row r="13" spans="1:14" s="67" customFormat="1" ht="17.25" customHeight="1">
      <c r="A13" s="74" t="s">
        <v>19</v>
      </c>
      <c r="B13" s="75">
        <v>105570</v>
      </c>
      <c r="C13" s="75">
        <v>148379</v>
      </c>
      <c r="D13" s="75">
        <v>145752</v>
      </c>
      <c r="E13" s="75">
        <v>101198</v>
      </c>
      <c r="F13" s="75">
        <v>83084</v>
      </c>
      <c r="G13" s="75">
        <v>218189</v>
      </c>
      <c r="H13" s="75">
        <v>97662</v>
      </c>
      <c r="I13" s="75">
        <v>22389</v>
      </c>
      <c r="J13" s="75">
        <v>60783</v>
      </c>
      <c r="K13" s="75">
        <v>47954</v>
      </c>
      <c r="L13" s="76">
        <f t="shared" si="2"/>
        <v>1030960</v>
      </c>
      <c r="M13" s="77"/>
      <c r="N13" s="78"/>
    </row>
    <row r="14" spans="1:13" s="67" customFormat="1" ht="17.25" customHeight="1">
      <c r="A14" s="74" t="s">
        <v>20</v>
      </c>
      <c r="B14" s="75">
        <v>112668</v>
      </c>
      <c r="C14" s="75">
        <v>138302</v>
      </c>
      <c r="D14" s="75">
        <v>130314</v>
      </c>
      <c r="E14" s="75">
        <v>97055</v>
      </c>
      <c r="F14" s="75">
        <v>79588</v>
      </c>
      <c r="G14" s="75">
        <v>239983</v>
      </c>
      <c r="H14" s="75">
        <v>105846</v>
      </c>
      <c r="I14" s="75">
        <v>17611</v>
      </c>
      <c r="J14" s="75">
        <v>55498</v>
      </c>
      <c r="K14" s="75">
        <v>51243</v>
      </c>
      <c r="L14" s="76">
        <f t="shared" si="2"/>
        <v>1028108</v>
      </c>
      <c r="M14" s="77"/>
    </row>
    <row r="15" spans="1:12" ht="17.25" customHeight="1">
      <c r="A15" s="14" t="s">
        <v>21</v>
      </c>
      <c r="B15" s="13">
        <v>14713</v>
      </c>
      <c r="C15" s="13">
        <v>22143</v>
      </c>
      <c r="D15" s="13">
        <v>15900</v>
      </c>
      <c r="E15" s="13">
        <v>14001</v>
      </c>
      <c r="F15" s="13">
        <v>9110</v>
      </c>
      <c r="G15" s="13">
        <v>23901</v>
      </c>
      <c r="H15" s="13">
        <v>20827</v>
      </c>
      <c r="I15" s="13">
        <v>3689</v>
      </c>
      <c r="J15" s="13">
        <v>5635</v>
      </c>
      <c r="K15" s="13">
        <v>5508</v>
      </c>
      <c r="L15" s="11">
        <f t="shared" si="2"/>
        <v>135427</v>
      </c>
    </row>
    <row r="16" spans="1:12" ht="17.25" customHeight="1">
      <c r="A16" s="15" t="s">
        <v>34</v>
      </c>
      <c r="B16" s="13">
        <f>B17+B18+B19</f>
        <v>11994</v>
      </c>
      <c r="C16" s="13">
        <f aca="true" t="shared" si="5" ref="C16:K16">C17+C18+C19</f>
        <v>16879</v>
      </c>
      <c r="D16" s="13">
        <f t="shared" si="5"/>
        <v>14780</v>
      </c>
      <c r="E16" s="13">
        <f t="shared" si="5"/>
        <v>10757</v>
      </c>
      <c r="F16" s="13">
        <f t="shared" si="5"/>
        <v>11254</v>
      </c>
      <c r="G16" s="13">
        <f t="shared" si="5"/>
        <v>29544</v>
      </c>
      <c r="H16" s="13">
        <f t="shared" si="5"/>
        <v>11911</v>
      </c>
      <c r="I16" s="13">
        <f t="shared" si="5"/>
        <v>2629</v>
      </c>
      <c r="J16" s="13">
        <f t="shared" si="5"/>
        <v>6356</v>
      </c>
      <c r="K16" s="13">
        <f t="shared" si="5"/>
        <v>5890</v>
      </c>
      <c r="L16" s="11">
        <f t="shared" si="2"/>
        <v>121994</v>
      </c>
    </row>
    <row r="17" spans="1:12" ht="17.25" customHeight="1">
      <c r="A17" s="14" t="s">
        <v>35</v>
      </c>
      <c r="B17" s="13">
        <v>11970</v>
      </c>
      <c r="C17" s="13">
        <v>16845</v>
      </c>
      <c r="D17" s="13">
        <v>14758</v>
      </c>
      <c r="E17" s="13">
        <v>10735</v>
      </c>
      <c r="F17" s="13">
        <v>11221</v>
      </c>
      <c r="G17" s="13">
        <v>29481</v>
      </c>
      <c r="H17" s="13">
        <v>11885</v>
      </c>
      <c r="I17" s="13">
        <v>2629</v>
      </c>
      <c r="J17" s="13">
        <v>6345</v>
      </c>
      <c r="K17" s="13">
        <v>5876</v>
      </c>
      <c r="L17" s="11">
        <f t="shared" si="2"/>
        <v>121745</v>
      </c>
    </row>
    <row r="18" spans="1:12" ht="17.25" customHeight="1">
      <c r="A18" s="14" t="s">
        <v>36</v>
      </c>
      <c r="B18" s="13">
        <v>15</v>
      </c>
      <c r="C18" s="13">
        <v>20</v>
      </c>
      <c r="D18" s="13">
        <v>14</v>
      </c>
      <c r="E18" s="13">
        <v>17</v>
      </c>
      <c r="F18" s="13">
        <v>17</v>
      </c>
      <c r="G18" s="13">
        <v>38</v>
      </c>
      <c r="H18" s="13">
        <v>20</v>
      </c>
      <c r="I18" s="13">
        <v>0</v>
      </c>
      <c r="J18" s="13">
        <v>3</v>
      </c>
      <c r="K18" s="13">
        <v>8</v>
      </c>
      <c r="L18" s="11">
        <f t="shared" si="2"/>
        <v>152</v>
      </c>
    </row>
    <row r="19" spans="1:12" ht="17.25" customHeight="1">
      <c r="A19" s="14" t="s">
        <v>37</v>
      </c>
      <c r="B19" s="13">
        <v>9</v>
      </c>
      <c r="C19" s="13">
        <v>14</v>
      </c>
      <c r="D19" s="13">
        <v>8</v>
      </c>
      <c r="E19" s="13">
        <v>5</v>
      </c>
      <c r="F19" s="13">
        <v>16</v>
      </c>
      <c r="G19" s="13">
        <v>25</v>
      </c>
      <c r="H19" s="13">
        <v>6</v>
      </c>
      <c r="I19" s="13">
        <v>0</v>
      </c>
      <c r="J19" s="13">
        <v>8</v>
      </c>
      <c r="K19" s="13">
        <v>6</v>
      </c>
      <c r="L19" s="11">
        <f t="shared" si="2"/>
        <v>97</v>
      </c>
    </row>
    <row r="20" spans="1:12" ht="17.25" customHeight="1">
      <c r="A20" s="16" t="s">
        <v>22</v>
      </c>
      <c r="B20" s="11">
        <f>+B21+B22+B23</f>
        <v>163509</v>
      </c>
      <c r="C20" s="11">
        <f aca="true" t="shared" si="6" ref="C20:K20">+C21+C22+C23</f>
        <v>188955</v>
      </c>
      <c r="D20" s="11">
        <f t="shared" si="6"/>
        <v>207493</v>
      </c>
      <c r="E20" s="11">
        <f t="shared" si="6"/>
        <v>131786</v>
      </c>
      <c r="F20" s="11">
        <f t="shared" si="6"/>
        <v>142639</v>
      </c>
      <c r="G20" s="11">
        <f t="shared" si="6"/>
        <v>392599</v>
      </c>
      <c r="H20" s="11">
        <f t="shared" si="6"/>
        <v>133796</v>
      </c>
      <c r="I20" s="11">
        <f t="shared" si="6"/>
        <v>32331</v>
      </c>
      <c r="J20" s="11">
        <f t="shared" si="6"/>
        <v>80238</v>
      </c>
      <c r="K20" s="11">
        <f t="shared" si="6"/>
        <v>66798</v>
      </c>
      <c r="L20" s="11">
        <f t="shared" si="2"/>
        <v>1540144</v>
      </c>
    </row>
    <row r="21" spans="1:13" s="67" customFormat="1" ht="17.25" customHeight="1">
      <c r="A21" s="60" t="s">
        <v>23</v>
      </c>
      <c r="B21" s="75">
        <v>82929</v>
      </c>
      <c r="C21" s="75">
        <v>105298</v>
      </c>
      <c r="D21" s="75">
        <v>118386</v>
      </c>
      <c r="E21" s="75">
        <v>72348</v>
      </c>
      <c r="F21" s="75">
        <v>78888</v>
      </c>
      <c r="G21" s="75">
        <v>198453</v>
      </c>
      <c r="H21" s="75">
        <v>71685</v>
      </c>
      <c r="I21" s="75">
        <v>19380</v>
      </c>
      <c r="J21" s="75">
        <v>44717</v>
      </c>
      <c r="K21" s="75">
        <v>34320</v>
      </c>
      <c r="L21" s="76">
        <f t="shared" si="2"/>
        <v>826404</v>
      </c>
      <c r="M21" s="77"/>
    </row>
    <row r="22" spans="1:13" s="67" customFormat="1" ht="17.25" customHeight="1">
      <c r="A22" s="60" t="s">
        <v>24</v>
      </c>
      <c r="B22" s="75">
        <v>74232</v>
      </c>
      <c r="C22" s="75">
        <v>75815</v>
      </c>
      <c r="D22" s="75">
        <v>82358</v>
      </c>
      <c r="E22" s="75">
        <v>54796</v>
      </c>
      <c r="F22" s="75">
        <v>59507</v>
      </c>
      <c r="G22" s="75">
        <v>182698</v>
      </c>
      <c r="H22" s="75">
        <v>55368</v>
      </c>
      <c r="I22" s="75">
        <v>11606</v>
      </c>
      <c r="J22" s="75">
        <v>33112</v>
      </c>
      <c r="K22" s="75">
        <v>30245</v>
      </c>
      <c r="L22" s="76">
        <f t="shared" si="2"/>
        <v>659737</v>
      </c>
      <c r="M22" s="77"/>
    </row>
    <row r="23" spans="1:12" ht="17.25" customHeight="1">
      <c r="A23" s="12" t="s">
        <v>25</v>
      </c>
      <c r="B23" s="13">
        <v>6348</v>
      </c>
      <c r="C23" s="13">
        <v>7842</v>
      </c>
      <c r="D23" s="13">
        <v>6749</v>
      </c>
      <c r="E23" s="13">
        <v>4642</v>
      </c>
      <c r="F23" s="13">
        <v>4244</v>
      </c>
      <c r="G23" s="13">
        <v>11448</v>
      </c>
      <c r="H23" s="13">
        <v>6743</v>
      </c>
      <c r="I23" s="13">
        <v>1345</v>
      </c>
      <c r="J23" s="13">
        <v>2409</v>
      </c>
      <c r="K23" s="13">
        <v>2233</v>
      </c>
      <c r="L23" s="11">
        <f t="shared" si="2"/>
        <v>54003</v>
      </c>
    </row>
    <row r="24" spans="1:13" ht="17.25" customHeight="1">
      <c r="A24" s="16" t="s">
        <v>26</v>
      </c>
      <c r="B24" s="13">
        <f>+B25+B26</f>
        <v>133027</v>
      </c>
      <c r="C24" s="13">
        <f aca="true" t="shared" si="7" ref="C24:K24">+C25+C26</f>
        <v>192219</v>
      </c>
      <c r="D24" s="13">
        <f t="shared" si="7"/>
        <v>203160</v>
      </c>
      <c r="E24" s="13">
        <f t="shared" si="7"/>
        <v>122106</v>
      </c>
      <c r="F24" s="13">
        <f t="shared" si="7"/>
        <v>98021</v>
      </c>
      <c r="G24" s="13">
        <f t="shared" si="7"/>
        <v>204672</v>
      </c>
      <c r="H24" s="13">
        <f t="shared" si="7"/>
        <v>104382</v>
      </c>
      <c r="I24" s="13">
        <f t="shared" si="7"/>
        <v>32988</v>
      </c>
      <c r="J24" s="13">
        <f t="shared" si="7"/>
        <v>87178</v>
      </c>
      <c r="K24" s="13">
        <f t="shared" si="7"/>
        <v>56250</v>
      </c>
      <c r="L24" s="11">
        <f t="shared" si="2"/>
        <v>1234003</v>
      </c>
      <c r="M24" s="50"/>
    </row>
    <row r="25" spans="1:13" ht="17.25" customHeight="1">
      <c r="A25" s="12" t="s">
        <v>39</v>
      </c>
      <c r="B25" s="13">
        <v>72348</v>
      </c>
      <c r="C25" s="13">
        <v>110451</v>
      </c>
      <c r="D25" s="13">
        <v>120671</v>
      </c>
      <c r="E25" s="13">
        <v>73457</v>
      </c>
      <c r="F25" s="13">
        <v>54875</v>
      </c>
      <c r="G25" s="13">
        <v>116889</v>
      </c>
      <c r="H25" s="13">
        <v>60190</v>
      </c>
      <c r="I25" s="13">
        <v>21694</v>
      </c>
      <c r="J25" s="13">
        <v>49088</v>
      </c>
      <c r="K25" s="13">
        <v>31005</v>
      </c>
      <c r="L25" s="11">
        <f t="shared" si="2"/>
        <v>710668</v>
      </c>
      <c r="M25" s="49"/>
    </row>
    <row r="26" spans="1:13" ht="17.25" customHeight="1">
      <c r="A26" s="12" t="s">
        <v>40</v>
      </c>
      <c r="B26" s="13">
        <v>60679</v>
      </c>
      <c r="C26" s="13">
        <v>81768</v>
      </c>
      <c r="D26" s="13">
        <v>82489</v>
      </c>
      <c r="E26" s="13">
        <v>48649</v>
      </c>
      <c r="F26" s="13">
        <v>43146</v>
      </c>
      <c r="G26" s="13">
        <v>87783</v>
      </c>
      <c r="H26" s="13">
        <v>44192</v>
      </c>
      <c r="I26" s="13">
        <v>11294</v>
      </c>
      <c r="J26" s="13">
        <v>38090</v>
      </c>
      <c r="K26" s="13">
        <v>25245</v>
      </c>
      <c r="L26" s="11">
        <f t="shared" si="2"/>
        <v>523335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6678</v>
      </c>
      <c r="I27" s="11">
        <v>0</v>
      </c>
      <c r="J27" s="11">
        <v>0</v>
      </c>
      <c r="K27" s="11">
        <v>0</v>
      </c>
      <c r="L27" s="11">
        <f t="shared" si="2"/>
        <v>6678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41</v>
      </c>
      <c r="L29" s="11">
        <f t="shared" si="2"/>
        <v>41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12287.94</v>
      </c>
      <c r="I37" s="19">
        <v>0</v>
      </c>
      <c r="J37" s="19">
        <v>0</v>
      </c>
      <c r="K37" s="19">
        <v>0</v>
      </c>
      <c r="L37" s="23">
        <f>SUM(B37:K37)</f>
        <v>12287.94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1881028.2</v>
      </c>
      <c r="C49" s="22">
        <f aca="true" t="shared" si="11" ref="C49:H49">+C50+C62</f>
        <v>2768485.53</v>
      </c>
      <c r="D49" s="22">
        <f t="shared" si="11"/>
        <v>3057666.31</v>
      </c>
      <c r="E49" s="22">
        <f t="shared" si="11"/>
        <v>1788430.56</v>
      </c>
      <c r="F49" s="22">
        <f t="shared" si="11"/>
        <v>1591116.77</v>
      </c>
      <c r="G49" s="22">
        <f t="shared" si="11"/>
        <v>3375878.63</v>
      </c>
      <c r="H49" s="22">
        <f t="shared" si="11"/>
        <v>1767014.4500000002</v>
      </c>
      <c r="I49" s="22">
        <f>+I50+I62</f>
        <v>625203.36</v>
      </c>
      <c r="J49" s="22">
        <f>+J50+J62</f>
        <v>1060884.07</v>
      </c>
      <c r="K49" s="22">
        <f>+K50+K62</f>
        <v>807505.58</v>
      </c>
      <c r="L49" s="22">
        <f aca="true" t="shared" si="12" ref="L49:L62">SUM(B49:K49)</f>
        <v>18723213.459999997</v>
      </c>
    </row>
    <row r="50" spans="1:12" ht="17.25" customHeight="1">
      <c r="A50" s="16" t="s">
        <v>60</v>
      </c>
      <c r="B50" s="23">
        <f>SUM(B51:B61)</f>
        <v>1864080.3399999999</v>
      </c>
      <c r="C50" s="23">
        <f aca="true" t="shared" si="13" ref="C50:K50">SUM(C51:C61)</f>
        <v>2745022.63</v>
      </c>
      <c r="D50" s="23">
        <f t="shared" si="13"/>
        <v>3033747.75</v>
      </c>
      <c r="E50" s="23">
        <f t="shared" si="13"/>
        <v>1764994.12</v>
      </c>
      <c r="F50" s="23">
        <f t="shared" si="13"/>
        <v>1576723.84</v>
      </c>
      <c r="G50" s="23">
        <f t="shared" si="13"/>
        <v>3352382.1</v>
      </c>
      <c r="H50" s="23">
        <f t="shared" si="13"/>
        <v>1750259.59</v>
      </c>
      <c r="I50" s="23">
        <f t="shared" si="13"/>
        <v>625203.36</v>
      </c>
      <c r="J50" s="23">
        <f t="shared" si="13"/>
        <v>1046908.95</v>
      </c>
      <c r="K50" s="23">
        <f t="shared" si="13"/>
        <v>807505.58</v>
      </c>
      <c r="L50" s="23">
        <f t="shared" si="12"/>
        <v>18566828.259999998</v>
      </c>
    </row>
    <row r="51" spans="1:12" ht="17.25" customHeight="1">
      <c r="A51" s="34" t="s">
        <v>61</v>
      </c>
      <c r="B51" s="23">
        <f aca="true" t="shared" si="14" ref="B51:H51">ROUND(B32*B7,2)</f>
        <v>1820888.27</v>
      </c>
      <c r="C51" s="23">
        <f t="shared" si="14"/>
        <v>2682367.03</v>
      </c>
      <c r="D51" s="23">
        <f t="shared" si="14"/>
        <v>2960598.6</v>
      </c>
      <c r="E51" s="23">
        <f t="shared" si="14"/>
        <v>1724220.12</v>
      </c>
      <c r="F51" s="23">
        <f t="shared" si="14"/>
        <v>1521965.57</v>
      </c>
      <c r="G51" s="23">
        <f t="shared" si="14"/>
        <v>3271692.2</v>
      </c>
      <c r="H51" s="23">
        <f t="shared" si="14"/>
        <v>1697587.3</v>
      </c>
      <c r="I51" s="23">
        <f>ROUND(I32*I7,2)</f>
        <v>624137.64</v>
      </c>
      <c r="J51" s="23">
        <f>ROUND(J32*J7,2)</f>
        <v>1021064.72</v>
      </c>
      <c r="K51" s="23">
        <f>ROUND(K32*K7,2)</f>
        <v>801805.46</v>
      </c>
      <c r="L51" s="23">
        <f t="shared" si="12"/>
        <v>18126326.91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12287.94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12287.94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23918.56</v>
      </c>
      <c r="E62" s="36">
        <v>23436.44</v>
      </c>
      <c r="F62" s="36">
        <v>14392.93</v>
      </c>
      <c r="G62" s="36">
        <v>23496.53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156385.2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-212813.25</v>
      </c>
      <c r="C66" s="35">
        <f t="shared" si="15"/>
        <v>-239313.22</v>
      </c>
      <c r="D66" s="35">
        <f t="shared" si="15"/>
        <v>-218909.8</v>
      </c>
      <c r="E66" s="35">
        <f t="shared" si="15"/>
        <v>-236482.1</v>
      </c>
      <c r="F66" s="35">
        <f t="shared" si="15"/>
        <v>-179304.74</v>
      </c>
      <c r="G66" s="35">
        <f t="shared" si="15"/>
        <v>-315346.41000000003</v>
      </c>
      <c r="H66" s="35">
        <f t="shared" si="15"/>
        <v>-189000.18</v>
      </c>
      <c r="I66" s="35">
        <f t="shared" si="15"/>
        <v>-167536.88</v>
      </c>
      <c r="J66" s="35">
        <f t="shared" si="15"/>
        <v>-79225.91</v>
      </c>
      <c r="K66" s="35">
        <f t="shared" si="15"/>
        <v>-68854.65</v>
      </c>
      <c r="L66" s="35">
        <f aca="true" t="shared" si="16" ref="L66:L116">SUM(B66:K66)</f>
        <v>-1906787.14</v>
      </c>
    </row>
    <row r="67" spans="1:12" ht="18.75" customHeight="1">
      <c r="A67" s="16" t="s">
        <v>73</v>
      </c>
      <c r="B67" s="35">
        <f aca="true" t="shared" si="17" ref="B67:K67">B68+B69+B70+B71+B72+B73</f>
        <v>-198961.89</v>
      </c>
      <c r="C67" s="35">
        <f t="shared" si="17"/>
        <v>-219185.46</v>
      </c>
      <c r="D67" s="35">
        <f t="shared" si="17"/>
        <v>-198833.41</v>
      </c>
      <c r="E67" s="35">
        <f t="shared" si="17"/>
        <v>-223152.1</v>
      </c>
      <c r="F67" s="35">
        <f t="shared" si="17"/>
        <v>-167496.56</v>
      </c>
      <c r="G67" s="35">
        <f t="shared" si="17"/>
        <v>-284932.32</v>
      </c>
      <c r="H67" s="35">
        <f t="shared" si="17"/>
        <v>-175332</v>
      </c>
      <c r="I67" s="35">
        <f t="shared" si="17"/>
        <v>-32848</v>
      </c>
      <c r="J67" s="35">
        <f t="shared" si="17"/>
        <v>-69320</v>
      </c>
      <c r="K67" s="35">
        <f t="shared" si="17"/>
        <v>-61964</v>
      </c>
      <c r="L67" s="35">
        <f t="shared" si="16"/>
        <v>-1632025.74</v>
      </c>
    </row>
    <row r="68" spans="1:13" s="67" customFormat="1" ht="18.75" customHeight="1">
      <c r="A68" s="60" t="s">
        <v>144</v>
      </c>
      <c r="B68" s="63">
        <f>-ROUND(B9*$D$3,2)</f>
        <v>-144628</v>
      </c>
      <c r="C68" s="63">
        <f aca="true" t="shared" si="18" ref="C68:J68">-ROUND(C9*$D$3,2)</f>
        <v>-214328</v>
      </c>
      <c r="D68" s="63">
        <f t="shared" si="18"/>
        <v>-178404</v>
      </c>
      <c r="E68" s="63">
        <f t="shared" si="18"/>
        <v>-134456</v>
      </c>
      <c r="F68" s="63">
        <f t="shared" si="18"/>
        <v>-88160</v>
      </c>
      <c r="G68" s="63">
        <f t="shared" si="18"/>
        <v>-204488</v>
      </c>
      <c r="H68" s="63">
        <f t="shared" si="18"/>
        <v>-175332</v>
      </c>
      <c r="I68" s="63">
        <f t="shared" si="18"/>
        <v>-32848</v>
      </c>
      <c r="J68" s="63">
        <f t="shared" si="18"/>
        <v>-69320</v>
      </c>
      <c r="K68" s="63">
        <f>-ROUND((K9+K29)*$D$3,2)</f>
        <v>-61964</v>
      </c>
      <c r="L68" s="63">
        <f t="shared" si="16"/>
        <v>-1303928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-576</v>
      </c>
      <c r="C70" s="35">
        <v>-248</v>
      </c>
      <c r="D70" s="35">
        <v>-212</v>
      </c>
      <c r="E70" s="35">
        <v>-476</v>
      </c>
      <c r="F70" s="35">
        <v>-428</v>
      </c>
      <c r="G70" s="35">
        <v>-188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-2128</v>
      </c>
    </row>
    <row r="71" spans="1:12" ht="18.75" customHeight="1">
      <c r="A71" s="12" t="s">
        <v>76</v>
      </c>
      <c r="B71" s="35">
        <v>-3332</v>
      </c>
      <c r="C71" s="35">
        <v>-1456</v>
      </c>
      <c r="D71" s="35">
        <v>-952</v>
      </c>
      <c r="E71" s="35">
        <v>-1832</v>
      </c>
      <c r="F71" s="35">
        <v>-1036</v>
      </c>
      <c r="G71" s="35">
        <v>-420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-9028</v>
      </c>
    </row>
    <row r="72" spans="1:12" ht="18.75" customHeight="1">
      <c r="A72" s="12" t="s">
        <v>77</v>
      </c>
      <c r="B72" s="35">
        <v>-50425.89</v>
      </c>
      <c r="C72" s="35">
        <v>-3153.46</v>
      </c>
      <c r="D72" s="35">
        <v>-19265.41</v>
      </c>
      <c r="E72" s="35">
        <v>-86388.1</v>
      </c>
      <c r="F72" s="35">
        <v>-77872.56</v>
      </c>
      <c r="G72" s="35">
        <v>-79836.32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-316941.74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-30414.09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-274761.4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63">
        <v>-500</v>
      </c>
      <c r="H109" s="57">
        <v>0</v>
      </c>
      <c r="I109" s="19">
        <v>0</v>
      </c>
      <c r="J109" s="57">
        <v>0</v>
      </c>
      <c r="K109" s="57">
        <v>0</v>
      </c>
      <c r="L109" s="63">
        <f t="shared" si="16"/>
        <v>-500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1668214.9499999997</v>
      </c>
      <c r="C114" s="24">
        <f t="shared" si="20"/>
        <v>2529172.31</v>
      </c>
      <c r="D114" s="24">
        <f t="shared" si="20"/>
        <v>2838756.51</v>
      </c>
      <c r="E114" s="24">
        <f t="shared" si="20"/>
        <v>1551948.46</v>
      </c>
      <c r="F114" s="24">
        <f t="shared" si="20"/>
        <v>1411812.03</v>
      </c>
      <c r="G114" s="24">
        <f t="shared" si="20"/>
        <v>3060532.22</v>
      </c>
      <c r="H114" s="24">
        <f t="shared" si="20"/>
        <v>1578014.2700000003</v>
      </c>
      <c r="I114" s="24">
        <f>+I115+I116</f>
        <v>457666.48</v>
      </c>
      <c r="J114" s="24">
        <f>+J115+J116</f>
        <v>981658.1599999999</v>
      </c>
      <c r="K114" s="24">
        <f>+K115+K116</f>
        <v>738650.9299999999</v>
      </c>
      <c r="L114" s="45">
        <f t="shared" si="16"/>
        <v>16816426.32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1651267.0899999996</v>
      </c>
      <c r="C115" s="24">
        <f t="shared" si="21"/>
        <v>2505709.41</v>
      </c>
      <c r="D115" s="24">
        <f t="shared" si="21"/>
        <v>2814837.9499999997</v>
      </c>
      <c r="E115" s="24">
        <f t="shared" si="21"/>
        <v>1528512.02</v>
      </c>
      <c r="F115" s="24">
        <f t="shared" si="21"/>
        <v>1397419.1</v>
      </c>
      <c r="G115" s="24">
        <f t="shared" si="21"/>
        <v>3037035.6900000004</v>
      </c>
      <c r="H115" s="24">
        <f t="shared" si="21"/>
        <v>1561259.4100000001</v>
      </c>
      <c r="I115" s="24">
        <f t="shared" si="21"/>
        <v>457666.48</v>
      </c>
      <c r="J115" s="24">
        <f t="shared" si="21"/>
        <v>967683.0399999999</v>
      </c>
      <c r="K115" s="24">
        <f t="shared" si="21"/>
        <v>738650.9299999999</v>
      </c>
      <c r="L115" s="45">
        <f t="shared" si="16"/>
        <v>16660041.119999997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23918.56</v>
      </c>
      <c r="E116" s="24">
        <f t="shared" si="22"/>
        <v>23436.44</v>
      </c>
      <c r="F116" s="24">
        <f t="shared" si="22"/>
        <v>14392.93</v>
      </c>
      <c r="G116" s="24">
        <f t="shared" si="22"/>
        <v>23496.53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156385.2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16816426.300000004</v>
      </c>
      <c r="M122" s="51"/>
    </row>
    <row r="123" spans="1:12" ht="18.75" customHeight="1">
      <c r="A123" s="26" t="s">
        <v>123</v>
      </c>
      <c r="B123" s="27">
        <v>212897.62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212897.62</v>
      </c>
    </row>
    <row r="124" spans="1:12" ht="18.75" customHeight="1">
      <c r="A124" s="26" t="s">
        <v>124</v>
      </c>
      <c r="B124" s="27">
        <v>1455317.33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1455317.33</v>
      </c>
    </row>
    <row r="125" spans="1:12" ht="18.75" customHeight="1">
      <c r="A125" s="26" t="s">
        <v>125</v>
      </c>
      <c r="B125" s="38">
        <v>0</v>
      </c>
      <c r="C125" s="27">
        <v>2529172.31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2529172.31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2641717.84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2641717.84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197038.66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197038.66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1536428.98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1536428.98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15519.48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15519.48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405327.44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405327.44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110459.46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110459.46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896025.13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896025.13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908379.63</v>
      </c>
      <c r="H134" s="38">
        <v>0</v>
      </c>
      <c r="I134" s="38">
        <v>0</v>
      </c>
      <c r="J134" s="38">
        <v>0</v>
      </c>
      <c r="K134" s="38"/>
      <c r="L134" s="39">
        <f t="shared" si="23"/>
        <v>908379.63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71389.34</v>
      </c>
      <c r="H135" s="38">
        <v>0</v>
      </c>
      <c r="I135" s="38">
        <v>0</v>
      </c>
      <c r="J135" s="38">
        <v>0</v>
      </c>
      <c r="K135" s="38"/>
      <c r="L135" s="39">
        <f t="shared" si="23"/>
        <v>71389.34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426189.2</v>
      </c>
      <c r="H136" s="38">
        <v>0</v>
      </c>
      <c r="I136" s="38">
        <v>0</v>
      </c>
      <c r="J136" s="38">
        <v>0</v>
      </c>
      <c r="K136" s="38"/>
      <c r="L136" s="39">
        <f t="shared" si="23"/>
        <v>426189.2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438544.97</v>
      </c>
      <c r="H137" s="38">
        <v>0</v>
      </c>
      <c r="I137" s="38">
        <v>0</v>
      </c>
      <c r="J137" s="38">
        <v>0</v>
      </c>
      <c r="K137" s="38"/>
      <c r="L137" s="39">
        <f t="shared" si="23"/>
        <v>438544.97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1216029.09</v>
      </c>
      <c r="H138" s="38">
        <v>0</v>
      </c>
      <c r="I138" s="38">
        <v>0</v>
      </c>
      <c r="J138" s="38">
        <v>0</v>
      </c>
      <c r="K138" s="38"/>
      <c r="L138" s="39">
        <f t="shared" si="23"/>
        <v>1216029.09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559029.52</v>
      </c>
      <c r="I139" s="38">
        <v>0</v>
      </c>
      <c r="J139" s="38">
        <v>0</v>
      </c>
      <c r="K139" s="38"/>
      <c r="L139" s="39">
        <f t="shared" si="23"/>
        <v>559029.52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1018984.74</v>
      </c>
      <c r="I140" s="38">
        <v>0</v>
      </c>
      <c r="J140" s="38">
        <v>0</v>
      </c>
      <c r="K140" s="38"/>
      <c r="L140" s="39">
        <f t="shared" si="23"/>
        <v>1018984.74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457666.48</v>
      </c>
      <c r="J141" s="38">
        <v>0</v>
      </c>
      <c r="K141" s="38"/>
      <c r="L141" s="39">
        <f t="shared" si="23"/>
        <v>457666.48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981658.16</v>
      </c>
      <c r="K142" s="38"/>
      <c r="L142" s="39">
        <f t="shared" si="23"/>
        <v>981658.16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738650.92</v>
      </c>
      <c r="L143" s="42">
        <f t="shared" si="23"/>
        <v>738650.92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981658.1599999999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2018-10-05T18:17:40Z</dcterms:modified>
  <cp:category/>
  <cp:version/>
  <cp:contentType/>
  <cp:contentStatus/>
</cp:coreProperties>
</file>