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<sst xmlns="http://schemas.openxmlformats.org/spreadsheetml/2006/main" count="99" uniqueCount="97">
  <si>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</si>
  <si>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</si>
  <si>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</si>
  <si>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</si>
  <si>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</si>
  <si>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</si>
  <si>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</si>
  <si>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</si>
  <si>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</si>
  <si>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</si>
  <si>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</si>
  <si>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</si>
  <si>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</si>
  <si>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</si>
  <si>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</si>
  <si>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</si>
  <si>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</si>
  <si>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</si>
  <si>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</si>
  <si>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</si>
  <si>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</si>
  <si>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</si>
  <si>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</si>
  <si>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</si>
  <si>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</si>
  <si>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</si>
  <si>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</si>
  <si>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</si>
  <si>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</si>
  <si>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</si>
  <si>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</si>
  <si>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</si>
  <si>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</si>
  <si>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</si>
  <si>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</si>
  <si>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</si>
  <si>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</si>
  <si>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</si>
  <si>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</si>
  <si>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</si>
  <si>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</si>
  <si>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</si>
  <si>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</si>
  <si>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</si>
  <si>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</si>
  <si>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</si>
  <si>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</si>
  <si>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</si>
  <si>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</si>
  <si>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</si>
  <si>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</si>
  <si>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</si>
  <si>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</si>
  <si>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</si>
  <si>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</si>
  <si>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</si>
  <si>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</si>
  <si>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</si>
  <si>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</si>
  <si>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</si>
  <si>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</si>
  <si>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</si>
  <si>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</si>
  <si>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</si>
  <si>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</si>
  <si>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</si>
  <si>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</si>
  <si>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</si>
  <si>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</si>
  <si>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</si>
  <si>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</si>
  <si>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</si>
  <si>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</si>
  <si>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</si>
  <si>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</si>
  <si>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</si>
  <si>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</si>
  <si>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</si>
  <si>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</si>
  <si>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</si>
  <si>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</si>
  <si>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</si>
  <si>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</si>
  <si>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</si>
  <si>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</si>
  <si>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</si>
  <si>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</si>
  <si>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</si>
  <si>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</si>
  <si>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</si>
  <si>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</si>
  <si>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</si>
  <si>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</si>
  <si>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</si>
  <si>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</si>
  <si>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</si>
  <si>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29/11/18 - VENCIMENTO 06/12/18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</si>
</sst>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516869</v>
      </c>
      <c r="C7" s="10">
        <f t="shared" si="0"/>
        <v>379551</v>
      </c>
      <c r="D7" s="10">
        <f t="shared" si="0"/>
        <v>382220</v>
      </c>
      <c r="E7" s="10">
        <f t="shared" si="0"/>
        <v>68430</v>
      </c>
      <c r="F7" s="10">
        <f t="shared" si="0"/>
        <v>333936</v>
      </c>
      <c r="G7" s="10">
        <f t="shared" si="0"/>
        <v>522979</v>
      </c>
      <c r="H7" s="10">
        <f t="shared" si="0"/>
        <v>344340</v>
      </c>
      <c r="I7" s="10">
        <f t="shared" si="0"/>
        <v>89501</v>
      </c>
      <c r="J7" s="10">
        <f t="shared" si="0"/>
        <v>425594</v>
      </c>
      <c r="K7" s="10">
        <f t="shared" si="0"/>
        <v>310844</v>
      </c>
      <c r="L7" s="10">
        <f t="shared" si="0"/>
        <v>371965</v>
      </c>
      <c r="M7" s="10">
        <f t="shared" si="0"/>
        <v>152053</v>
      </c>
      <c r="N7" s="10">
        <f t="shared" si="0"/>
        <v>97071</v>
      </c>
      <c r="O7" s="10">
        <f>+O8+O18+O22</f>
        <v>3995353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232396</v>
      </c>
      <c r="C8" s="12">
        <f t="shared" si="1"/>
        <v>183130</v>
      </c>
      <c r="D8" s="12">
        <f t="shared" si="1"/>
        <v>198656</v>
      </c>
      <c r="E8" s="12">
        <f t="shared" si="1"/>
        <v>31795</v>
      </c>
      <c r="F8" s="12">
        <f t="shared" si="1"/>
        <v>162660</v>
      </c>
      <c r="G8" s="12">
        <f t="shared" si="1"/>
        <v>258510</v>
      </c>
      <c r="H8" s="12">
        <f t="shared" si="1"/>
        <v>162360</v>
      </c>
      <c r="I8" s="12">
        <f t="shared" si="1"/>
        <v>43802</v>
      </c>
      <c r="J8" s="12">
        <f t="shared" si="1"/>
        <v>209115</v>
      </c>
      <c r="K8" s="12">
        <f t="shared" si="1"/>
        <v>149589</v>
      </c>
      <c r="L8" s="12">
        <f t="shared" si="1"/>
        <v>174159</v>
      </c>
      <c r="M8" s="12">
        <f t="shared" si="1"/>
        <v>79384</v>
      </c>
      <c r="N8" s="12">
        <f t="shared" si="1"/>
        <v>53456</v>
      </c>
      <c r="O8" s="12">
        <f>SUM(B8:N8)</f>
        <v>1939012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19759</v>
      </c>
      <c r="C9" s="14">
        <v>20448</v>
      </c>
      <c r="D9" s="14">
        <v>13589</v>
      </c>
      <c r="E9" s="14">
        <v>2587</v>
      </c>
      <c r="F9" s="14">
        <v>12247</v>
      </c>
      <c r="G9" s="14">
        <v>21576</v>
      </c>
      <c r="H9" s="14">
        <v>18512</v>
      </c>
      <c r="I9" s="14">
        <v>4607</v>
      </c>
      <c r="J9" s="14">
        <v>12234</v>
      </c>
      <c r="K9" s="14">
        <v>15722</v>
      </c>
      <c r="L9" s="14">
        <v>12067</v>
      </c>
      <c r="M9" s="14">
        <v>8184</v>
      </c>
      <c r="N9" s="14">
        <v>5954</v>
      </c>
      <c r="O9" s="12">
        <f aca="true" t="shared" si="2" ref="O9:O17">SUM(B9:N9)</f>
        <v>167486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203546</v>
      </c>
      <c r="C10" s="14">
        <f>C11+C12+C13</f>
        <v>155668</v>
      </c>
      <c r="D10" s="14">
        <f>D11+D12+D13</f>
        <v>177931</v>
      </c>
      <c r="E10" s="14">
        <f>E11+E12+E13</f>
        <v>28019</v>
      </c>
      <c r="F10" s="14">
        <f aca="true" t="shared" si="3" ref="F10:N10">F11+F12+F13</f>
        <v>143886</v>
      </c>
      <c r="G10" s="14">
        <f t="shared" si="3"/>
        <v>226089</v>
      </c>
      <c r="H10" s="14">
        <f>H11+H12+H13</f>
        <v>137915</v>
      </c>
      <c r="I10" s="14">
        <f>I11+I12+I13</f>
        <v>37559</v>
      </c>
      <c r="J10" s="14">
        <f>J11+J12+J13</f>
        <v>187806</v>
      </c>
      <c r="K10" s="14">
        <f>K11+K12+K13</f>
        <v>127879</v>
      </c>
      <c r="L10" s="14">
        <f>L11+L12+L13</f>
        <v>154328</v>
      </c>
      <c r="M10" s="14">
        <f t="shared" si="3"/>
        <v>68220</v>
      </c>
      <c r="N10" s="14">
        <f t="shared" si="3"/>
        <v>45844</v>
      </c>
      <c r="O10" s="12">
        <f t="shared" si="2"/>
        <v>1694690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100608</v>
      </c>
      <c r="C11" s="14">
        <v>76591</v>
      </c>
      <c r="D11" s="14">
        <v>86396</v>
      </c>
      <c r="E11" s="14">
        <v>13689</v>
      </c>
      <c r="F11" s="14">
        <v>68564</v>
      </c>
      <c r="G11" s="14">
        <v>108971</v>
      </c>
      <c r="H11" s="14">
        <v>69328</v>
      </c>
      <c r="I11" s="14">
        <v>19371</v>
      </c>
      <c r="J11" s="14">
        <v>94093</v>
      </c>
      <c r="K11" s="14">
        <v>62774</v>
      </c>
      <c r="L11" s="14">
        <v>74350</v>
      </c>
      <c r="M11" s="14">
        <v>32184</v>
      </c>
      <c r="N11" s="14">
        <v>21060</v>
      </c>
      <c r="O11" s="12">
        <f t="shared" si="2"/>
        <v>827979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92598</v>
      </c>
      <c r="C12" s="14">
        <v>67959</v>
      </c>
      <c r="D12" s="14">
        <v>84942</v>
      </c>
      <c r="E12" s="14">
        <v>12722</v>
      </c>
      <c r="F12" s="14">
        <v>66409</v>
      </c>
      <c r="G12" s="14">
        <v>101932</v>
      </c>
      <c r="H12" s="14">
        <v>60475</v>
      </c>
      <c r="I12" s="14">
        <v>16111</v>
      </c>
      <c r="J12" s="14">
        <v>86579</v>
      </c>
      <c r="K12" s="14">
        <v>58727</v>
      </c>
      <c r="L12" s="14">
        <v>71908</v>
      </c>
      <c r="M12" s="14">
        <v>32560</v>
      </c>
      <c r="N12" s="14">
        <v>22692</v>
      </c>
      <c r="O12" s="12">
        <f t="shared" si="2"/>
        <v>775614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10340</v>
      </c>
      <c r="C13" s="14">
        <v>11118</v>
      </c>
      <c r="D13" s="14">
        <v>6593</v>
      </c>
      <c r="E13" s="14">
        <v>1608</v>
      </c>
      <c r="F13" s="14">
        <v>8913</v>
      </c>
      <c r="G13" s="14">
        <v>15186</v>
      </c>
      <c r="H13" s="14">
        <v>8112</v>
      </c>
      <c r="I13" s="14">
        <v>2077</v>
      </c>
      <c r="J13" s="14">
        <v>7134</v>
      </c>
      <c r="K13" s="14">
        <v>6378</v>
      </c>
      <c r="L13" s="14">
        <v>8070</v>
      </c>
      <c r="M13" s="14">
        <v>3476</v>
      </c>
      <c r="N13" s="14">
        <v>2092</v>
      </c>
      <c r="O13" s="12">
        <f t="shared" si="2"/>
        <v>91097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9091</v>
      </c>
      <c r="C14" s="14">
        <f>C15+C16+C17</f>
        <v>7014</v>
      </c>
      <c r="D14" s="14">
        <f>D15+D16+D17</f>
        <v>7136</v>
      </c>
      <c r="E14" s="14">
        <f>E15+E16+E17</f>
        <v>1189</v>
      </c>
      <c r="F14" s="14">
        <f aca="true" t="shared" si="4" ref="F14:N14">F15+F16+F17</f>
        <v>6527</v>
      </c>
      <c r="G14" s="14">
        <f t="shared" si="4"/>
        <v>10845</v>
      </c>
      <c r="H14" s="14">
        <f>H15+H16+H17</f>
        <v>5933</v>
      </c>
      <c r="I14" s="14">
        <f>I15+I16+I17</f>
        <v>1636</v>
      </c>
      <c r="J14" s="14">
        <f>J15+J16+J17</f>
        <v>9075</v>
      </c>
      <c r="K14" s="14">
        <f>K15+K16+K17</f>
        <v>5988</v>
      </c>
      <c r="L14" s="14">
        <f>L15+L16+L17</f>
        <v>7764</v>
      </c>
      <c r="M14" s="14">
        <f t="shared" si="4"/>
        <v>2980</v>
      </c>
      <c r="N14" s="14">
        <f t="shared" si="4"/>
        <v>1658</v>
      </c>
      <c r="O14" s="12">
        <f t="shared" si="2"/>
        <v>76836</v>
      </c>
    </row>
    <row r="15" spans="1:26" ht="18.75" customHeight="1">
      <c r="A15" s="15" t="s">
        <v>13</v>
      </c>
      <c r="B15" s="14">
        <v>9059</v>
      </c>
      <c r="C15" s="14">
        <v>7001</v>
      </c>
      <c r="D15" s="14">
        <v>7134</v>
      </c>
      <c r="E15" s="14">
        <v>1189</v>
      </c>
      <c r="F15" s="14">
        <v>6522</v>
      </c>
      <c r="G15" s="14">
        <v>10838</v>
      </c>
      <c r="H15" s="14">
        <v>5916</v>
      </c>
      <c r="I15" s="14">
        <v>1634</v>
      </c>
      <c r="J15" s="14">
        <v>9060</v>
      </c>
      <c r="K15" s="14">
        <v>5982</v>
      </c>
      <c r="L15" s="14">
        <v>7747</v>
      </c>
      <c r="M15" s="14">
        <v>2975</v>
      </c>
      <c r="N15" s="14">
        <v>1655</v>
      </c>
      <c r="O15" s="12">
        <f t="shared" si="2"/>
        <v>76712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22</v>
      </c>
      <c r="C16" s="14">
        <v>6</v>
      </c>
      <c r="D16" s="14">
        <v>2</v>
      </c>
      <c r="E16" s="14">
        <v>0</v>
      </c>
      <c r="F16" s="14">
        <v>4</v>
      </c>
      <c r="G16" s="14">
        <v>3</v>
      </c>
      <c r="H16" s="14">
        <v>11</v>
      </c>
      <c r="I16" s="14">
        <v>1</v>
      </c>
      <c r="J16" s="14">
        <v>8</v>
      </c>
      <c r="K16" s="14">
        <v>2</v>
      </c>
      <c r="L16" s="14">
        <v>10</v>
      </c>
      <c r="M16" s="14">
        <v>0</v>
      </c>
      <c r="N16" s="14">
        <v>3</v>
      </c>
      <c r="O16" s="12">
        <f t="shared" si="2"/>
        <v>72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7</v>
      </c>
      <c r="D17" s="14">
        <v>0</v>
      </c>
      <c r="E17" s="14">
        <v>0</v>
      </c>
      <c r="F17" s="14">
        <v>1</v>
      </c>
      <c r="G17" s="14">
        <v>4</v>
      </c>
      <c r="H17" s="14">
        <v>6</v>
      </c>
      <c r="I17" s="14">
        <v>1</v>
      </c>
      <c r="J17" s="14">
        <v>7</v>
      </c>
      <c r="K17" s="14">
        <v>4</v>
      </c>
      <c r="L17" s="14">
        <v>7</v>
      </c>
      <c r="M17" s="14">
        <v>5</v>
      </c>
      <c r="N17" s="14">
        <v>0</v>
      </c>
      <c r="O17" s="12">
        <f t="shared" si="2"/>
        <v>52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145570</v>
      </c>
      <c r="C18" s="18">
        <f>C19+C20+C21</f>
        <v>90683</v>
      </c>
      <c r="D18" s="18">
        <f>D19+D20+D21</f>
        <v>80648</v>
      </c>
      <c r="E18" s="18">
        <f>E19+E20+E21</f>
        <v>15044</v>
      </c>
      <c r="F18" s="18">
        <f aca="true" t="shared" si="5" ref="F18:N18">F19+F20+F21</f>
        <v>75017</v>
      </c>
      <c r="G18" s="18">
        <f t="shared" si="5"/>
        <v>116051</v>
      </c>
      <c r="H18" s="18">
        <f>H19+H20+H21</f>
        <v>88633</v>
      </c>
      <c r="I18" s="18">
        <f>I19+I20+I21</f>
        <v>22456</v>
      </c>
      <c r="J18" s="18">
        <f>J19+J20+J21</f>
        <v>111311</v>
      </c>
      <c r="K18" s="18">
        <f>K19+K20+K21</f>
        <v>75966</v>
      </c>
      <c r="L18" s="18">
        <f>L19+L20+L21</f>
        <v>113698</v>
      </c>
      <c r="M18" s="18">
        <f t="shared" si="5"/>
        <v>43531</v>
      </c>
      <c r="N18" s="18">
        <f t="shared" si="5"/>
        <v>25570</v>
      </c>
      <c r="O18" s="12">
        <f aca="true" t="shared" si="6" ref="O18:O24">SUM(B18:N18)</f>
        <v>1004178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78754</v>
      </c>
      <c r="C19" s="14">
        <v>52235</v>
      </c>
      <c r="D19" s="14">
        <v>45152</v>
      </c>
      <c r="E19" s="14">
        <v>8628</v>
      </c>
      <c r="F19" s="14">
        <v>41552</v>
      </c>
      <c r="G19" s="14">
        <v>64621</v>
      </c>
      <c r="H19" s="14">
        <v>50832</v>
      </c>
      <c r="I19" s="14">
        <v>13181</v>
      </c>
      <c r="J19" s="14">
        <v>62142</v>
      </c>
      <c r="K19" s="14">
        <v>41906</v>
      </c>
      <c r="L19" s="14">
        <v>60509</v>
      </c>
      <c r="M19" s="14">
        <v>23306</v>
      </c>
      <c r="N19" s="14">
        <v>13249</v>
      </c>
      <c r="O19" s="12">
        <f t="shared" si="6"/>
        <v>556067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61189</v>
      </c>
      <c r="C20" s="14">
        <v>34019</v>
      </c>
      <c r="D20" s="14">
        <v>33040</v>
      </c>
      <c r="E20" s="14">
        <v>5794</v>
      </c>
      <c r="F20" s="14">
        <v>30147</v>
      </c>
      <c r="G20" s="14">
        <v>45975</v>
      </c>
      <c r="H20" s="14">
        <v>34545</v>
      </c>
      <c r="I20" s="14">
        <v>8478</v>
      </c>
      <c r="J20" s="14">
        <v>45569</v>
      </c>
      <c r="K20" s="14">
        <v>31228</v>
      </c>
      <c r="L20" s="14">
        <v>48793</v>
      </c>
      <c r="M20" s="14">
        <v>18527</v>
      </c>
      <c r="N20" s="14">
        <v>11462</v>
      </c>
      <c r="O20" s="12">
        <f t="shared" si="6"/>
        <v>408766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5627</v>
      </c>
      <c r="C21" s="14">
        <v>4429</v>
      </c>
      <c r="D21" s="14">
        <v>2456</v>
      </c>
      <c r="E21" s="14">
        <v>622</v>
      </c>
      <c r="F21" s="14">
        <v>3318</v>
      </c>
      <c r="G21" s="14">
        <v>5455</v>
      </c>
      <c r="H21" s="14">
        <v>3256</v>
      </c>
      <c r="I21" s="14">
        <v>797</v>
      </c>
      <c r="J21" s="14">
        <v>3600</v>
      </c>
      <c r="K21" s="14">
        <v>2832</v>
      </c>
      <c r="L21" s="14">
        <v>4396</v>
      </c>
      <c r="M21" s="14">
        <v>1698</v>
      </c>
      <c r="N21" s="14">
        <v>859</v>
      </c>
      <c r="O21" s="12">
        <f t="shared" si="6"/>
        <v>39345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138903</v>
      </c>
      <c r="C22" s="14">
        <f>C23+C24</f>
        <v>105738</v>
      </c>
      <c r="D22" s="14">
        <f>D23+D24</f>
        <v>102916</v>
      </c>
      <c r="E22" s="14">
        <f>E23+E24</f>
        <v>21591</v>
      </c>
      <c r="F22" s="14">
        <f aca="true" t="shared" si="7" ref="F22:N22">F23+F24</f>
        <v>96259</v>
      </c>
      <c r="G22" s="14">
        <f t="shared" si="7"/>
        <v>148418</v>
      </c>
      <c r="H22" s="14">
        <f>H23+H24</f>
        <v>93347</v>
      </c>
      <c r="I22" s="14">
        <f>I23+I24</f>
        <v>23243</v>
      </c>
      <c r="J22" s="14">
        <f>J23+J24</f>
        <v>105168</v>
      </c>
      <c r="K22" s="14">
        <f>K23+K24</f>
        <v>85289</v>
      </c>
      <c r="L22" s="14">
        <f>L23+L24</f>
        <v>84108</v>
      </c>
      <c r="M22" s="14">
        <f t="shared" si="7"/>
        <v>29138</v>
      </c>
      <c r="N22" s="14">
        <f t="shared" si="7"/>
        <v>18045</v>
      </c>
      <c r="O22" s="12">
        <f t="shared" si="6"/>
        <v>1052163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78729</v>
      </c>
      <c r="C23" s="14">
        <v>66139</v>
      </c>
      <c r="D23" s="14">
        <v>59580</v>
      </c>
      <c r="E23" s="14">
        <v>13868</v>
      </c>
      <c r="F23" s="14">
        <v>57745</v>
      </c>
      <c r="G23" s="14">
        <v>94220</v>
      </c>
      <c r="H23" s="14">
        <v>59764</v>
      </c>
      <c r="I23" s="14">
        <v>15757</v>
      </c>
      <c r="J23" s="14">
        <v>58460</v>
      </c>
      <c r="K23" s="14">
        <v>50989</v>
      </c>
      <c r="L23" s="14">
        <v>50523</v>
      </c>
      <c r="M23" s="14">
        <v>17057</v>
      </c>
      <c r="N23" s="14">
        <v>9379</v>
      </c>
      <c r="O23" s="12">
        <f t="shared" si="6"/>
        <v>632210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60174</v>
      </c>
      <c r="C24" s="14">
        <v>39599</v>
      </c>
      <c r="D24" s="14">
        <v>43336</v>
      </c>
      <c r="E24" s="14">
        <v>7723</v>
      </c>
      <c r="F24" s="14">
        <v>38514</v>
      </c>
      <c r="G24" s="14">
        <v>54198</v>
      </c>
      <c r="H24" s="14">
        <v>33583</v>
      </c>
      <c r="I24" s="14">
        <v>7486</v>
      </c>
      <c r="J24" s="14">
        <v>46708</v>
      </c>
      <c r="K24" s="14">
        <v>34300</v>
      </c>
      <c r="L24" s="14">
        <v>33585</v>
      </c>
      <c r="M24" s="14">
        <v>12081</v>
      </c>
      <c r="N24" s="14">
        <v>8666</v>
      </c>
      <c r="O24" s="12">
        <f t="shared" si="6"/>
        <v>419953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1134319.7863999999</v>
      </c>
      <c r="C28" s="56">
        <f aca="true" t="shared" si="8" ref="C28:N28">C29+C30</f>
        <v>879266.5530999999</v>
      </c>
      <c r="D28" s="56">
        <f t="shared" si="8"/>
        <v>761045.3640000001</v>
      </c>
      <c r="E28" s="56">
        <f t="shared" si="8"/>
        <v>202504.89899999998</v>
      </c>
      <c r="F28" s="56">
        <f t="shared" si="8"/>
        <v>758460.334</v>
      </c>
      <c r="G28" s="56">
        <f t="shared" si="8"/>
        <v>930654.4274</v>
      </c>
      <c r="H28" s="56">
        <f t="shared" si="8"/>
        <v>749891.9140000001</v>
      </c>
      <c r="I28" s="56">
        <f t="shared" si="8"/>
        <v>195863.9884</v>
      </c>
      <c r="J28" s="56">
        <f t="shared" si="8"/>
        <v>936111.6596</v>
      </c>
      <c r="K28" s="56">
        <f t="shared" si="8"/>
        <v>787763.6624</v>
      </c>
      <c r="L28" s="56">
        <f t="shared" si="8"/>
        <v>915520.231</v>
      </c>
      <c r="M28" s="56">
        <f t="shared" si="8"/>
        <v>471521.7845</v>
      </c>
      <c r="N28" s="56">
        <f t="shared" si="8"/>
        <v>256901.70010000002</v>
      </c>
      <c r="O28" s="56">
        <f>SUM(B28:N28)</f>
        <v>8979826.3039</v>
      </c>
      <c r="Q28" s="64"/>
    </row>
    <row r="29" spans="1:15" ht="18.75" customHeight="1">
      <c r="A29" s="54" t="s">
        <v>57</v>
      </c>
      <c r="B29" s="52">
        <f aca="true" t="shared" si="9" ref="B29:N29">B26*B7</f>
        <v>1129668.8864</v>
      </c>
      <c r="C29" s="52">
        <f t="shared" si="9"/>
        <v>872246.1530999999</v>
      </c>
      <c r="D29" s="52">
        <f t="shared" si="9"/>
        <v>749418.7540000001</v>
      </c>
      <c r="E29" s="52">
        <f t="shared" si="9"/>
        <v>202504.89899999998</v>
      </c>
      <c r="F29" s="52">
        <f t="shared" si="9"/>
        <v>751856.904</v>
      </c>
      <c r="G29" s="52">
        <f t="shared" si="9"/>
        <v>925986.6174</v>
      </c>
      <c r="H29" s="52">
        <f t="shared" si="9"/>
        <v>746391.3840000001</v>
      </c>
      <c r="I29" s="52">
        <f t="shared" si="9"/>
        <v>195863.9884</v>
      </c>
      <c r="J29" s="52">
        <f t="shared" si="9"/>
        <v>924985.9996</v>
      </c>
      <c r="K29" s="52">
        <f t="shared" si="9"/>
        <v>772323.0024</v>
      </c>
      <c r="L29" s="52">
        <f t="shared" si="9"/>
        <v>904395.701</v>
      </c>
      <c r="M29" s="52">
        <f t="shared" si="9"/>
        <v>466270.5245</v>
      </c>
      <c r="N29" s="52">
        <f t="shared" si="9"/>
        <v>254626.9401</v>
      </c>
      <c r="O29" s="53">
        <f>SUM(B29:N29)</f>
        <v>8896539.753899999</v>
      </c>
    </row>
    <row r="30" spans="1:26" ht="18.75" customHeight="1">
      <c r="A30" s="17" t="s">
        <v>55</v>
      </c>
      <c r="B30" s="52">
        <v>4650.9</v>
      </c>
      <c r="C30" s="52">
        <v>7020.4</v>
      </c>
      <c r="D30" s="52">
        <v>11626.61</v>
      </c>
      <c r="E30" s="52">
        <v>0</v>
      </c>
      <c r="F30" s="52">
        <v>6603.43</v>
      </c>
      <c r="G30" s="52">
        <v>4667.81</v>
      </c>
      <c r="H30" s="52">
        <v>3500.53</v>
      </c>
      <c r="I30" s="52">
        <v>0</v>
      </c>
      <c r="J30" s="52">
        <v>11125.66</v>
      </c>
      <c r="K30" s="52">
        <v>15440.66</v>
      </c>
      <c r="L30" s="52">
        <v>11124.53</v>
      </c>
      <c r="M30" s="52">
        <v>5251.26</v>
      </c>
      <c r="N30" s="52">
        <v>2274.76</v>
      </c>
      <c r="O30" s="53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-79036</v>
      </c>
      <c r="C32" s="25">
        <f t="shared" si="10"/>
        <v>-81792</v>
      </c>
      <c r="D32" s="25">
        <f t="shared" si="10"/>
        <v>-77338.56</v>
      </c>
      <c r="E32" s="25">
        <f t="shared" si="10"/>
        <v>-10348</v>
      </c>
      <c r="F32" s="25">
        <f t="shared" si="10"/>
        <v>-49488</v>
      </c>
      <c r="G32" s="25">
        <f t="shared" si="10"/>
        <v>-86804</v>
      </c>
      <c r="H32" s="25">
        <f t="shared" si="10"/>
        <v>-74048</v>
      </c>
      <c r="I32" s="25">
        <f t="shared" si="10"/>
        <v>-19928</v>
      </c>
      <c r="J32" s="25">
        <f t="shared" si="10"/>
        <v>-48936</v>
      </c>
      <c r="K32" s="25">
        <f t="shared" si="10"/>
        <v>-62888</v>
      </c>
      <c r="L32" s="25">
        <f t="shared" si="10"/>
        <v>-48268</v>
      </c>
      <c r="M32" s="25">
        <f t="shared" si="10"/>
        <v>-32736</v>
      </c>
      <c r="N32" s="25">
        <f t="shared" si="10"/>
        <v>-23816</v>
      </c>
      <c r="O32" s="25">
        <f t="shared" si="10"/>
        <v>-695426.56</v>
      </c>
    </row>
    <row r="33" spans="1:15" ht="18.75" customHeight="1">
      <c r="A33" s="17" t="s">
        <v>58</v>
      </c>
      <c r="B33" s="26">
        <f>+B34</f>
        <v>-79036</v>
      </c>
      <c r="C33" s="26">
        <f aca="true" t="shared" si="11" ref="C33:O33">+C34</f>
        <v>-81792</v>
      </c>
      <c r="D33" s="26">
        <f t="shared" si="11"/>
        <v>-54356</v>
      </c>
      <c r="E33" s="26">
        <f t="shared" si="11"/>
        <v>-10348</v>
      </c>
      <c r="F33" s="26">
        <f t="shared" si="11"/>
        <v>-48988</v>
      </c>
      <c r="G33" s="26">
        <f t="shared" si="11"/>
        <v>-86304</v>
      </c>
      <c r="H33" s="26">
        <f t="shared" si="11"/>
        <v>-74048</v>
      </c>
      <c r="I33" s="26">
        <f t="shared" si="11"/>
        <v>-18428</v>
      </c>
      <c r="J33" s="26">
        <f t="shared" si="11"/>
        <v>-48936</v>
      </c>
      <c r="K33" s="26">
        <f t="shared" si="11"/>
        <v>-62888</v>
      </c>
      <c r="L33" s="26">
        <f t="shared" si="11"/>
        <v>-48268</v>
      </c>
      <c r="M33" s="26">
        <f t="shared" si="11"/>
        <v>-32736</v>
      </c>
      <c r="N33" s="26">
        <f t="shared" si="11"/>
        <v>-23816</v>
      </c>
      <c r="O33" s="26">
        <f t="shared" si="11"/>
        <v>-669944</v>
      </c>
    </row>
    <row r="34" spans="1:26" ht="18.75" customHeight="1">
      <c r="A34" s="13" t="s">
        <v>59</v>
      </c>
      <c r="B34" s="20">
        <f>ROUND(-B9*$D$3,2)</f>
        <v>-79036</v>
      </c>
      <c r="C34" s="20">
        <f>ROUND(-C9*$D$3,2)</f>
        <v>-81792</v>
      </c>
      <c r="D34" s="20">
        <f>ROUND(-D9*$D$3,2)</f>
        <v>-54356</v>
      </c>
      <c r="E34" s="20">
        <f>ROUND(-E9*$D$3,2)</f>
        <v>-10348</v>
      </c>
      <c r="F34" s="20">
        <f aca="true" t="shared" si="12" ref="F34:N34">ROUND(-F9*$D$3,2)</f>
        <v>-48988</v>
      </c>
      <c r="G34" s="20">
        <f t="shared" si="12"/>
        <v>-86304</v>
      </c>
      <c r="H34" s="20">
        <f t="shared" si="12"/>
        <v>-74048</v>
      </c>
      <c r="I34" s="20">
        <f>ROUND(-I9*$D$3,2)</f>
        <v>-18428</v>
      </c>
      <c r="J34" s="20">
        <f>ROUND(-J9*$D$3,2)</f>
        <v>-48936</v>
      </c>
      <c r="K34" s="20">
        <f>ROUND(-K9*$D$3,2)</f>
        <v>-62888</v>
      </c>
      <c r="L34" s="20">
        <f>ROUND(-L9*$D$3,2)</f>
        <v>-48268</v>
      </c>
      <c r="M34" s="20">
        <f t="shared" si="12"/>
        <v>-32736</v>
      </c>
      <c r="N34" s="20">
        <f t="shared" si="12"/>
        <v>-23816</v>
      </c>
      <c r="O34" s="44">
        <f aca="true" t="shared" si="13" ref="O34:O45">SUM(B34:N34)</f>
        <v>-669944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-22982.56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-25482.56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-500-22482.56</f>
        <v>-22982.56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-25482.56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1055283.7863999999</v>
      </c>
      <c r="C46" s="29">
        <f t="shared" si="15"/>
        <v>797474.5530999999</v>
      </c>
      <c r="D46" s="29">
        <f t="shared" si="15"/>
        <v>683706.804</v>
      </c>
      <c r="E46" s="29">
        <f t="shared" si="15"/>
        <v>192156.89899999998</v>
      </c>
      <c r="F46" s="29">
        <f t="shared" si="15"/>
        <v>708972.334</v>
      </c>
      <c r="G46" s="29">
        <f t="shared" si="15"/>
        <v>843850.4274</v>
      </c>
      <c r="H46" s="29">
        <f t="shared" si="15"/>
        <v>675843.9140000001</v>
      </c>
      <c r="I46" s="29">
        <f t="shared" si="15"/>
        <v>175935.9884</v>
      </c>
      <c r="J46" s="29">
        <f t="shared" si="15"/>
        <v>887175.6596</v>
      </c>
      <c r="K46" s="29">
        <f t="shared" si="15"/>
        <v>724875.6624</v>
      </c>
      <c r="L46" s="29">
        <f t="shared" si="15"/>
        <v>867252.231</v>
      </c>
      <c r="M46" s="29">
        <f t="shared" si="15"/>
        <v>438785.7845</v>
      </c>
      <c r="N46" s="29">
        <f t="shared" si="15"/>
        <v>233085.70010000002</v>
      </c>
      <c r="O46" s="29">
        <f>SUM(B46:N46)</f>
        <v>8284399.743899999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45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1055283.78</v>
      </c>
      <c r="C49" s="35">
        <f aca="true" t="shared" si="16" ref="C49:N49">SUM(C50:C63)</f>
        <v>797474.5399999999</v>
      </c>
      <c r="D49" s="35">
        <f t="shared" si="16"/>
        <v>683706.8</v>
      </c>
      <c r="E49" s="35">
        <f t="shared" si="16"/>
        <v>192156.9</v>
      </c>
      <c r="F49" s="35">
        <f t="shared" si="16"/>
        <v>708972.33</v>
      </c>
      <c r="G49" s="35">
        <f t="shared" si="16"/>
        <v>843850.43</v>
      </c>
      <c r="H49" s="35">
        <f t="shared" si="16"/>
        <v>675843.91</v>
      </c>
      <c r="I49" s="35">
        <f t="shared" si="16"/>
        <v>175935.99</v>
      </c>
      <c r="J49" s="35">
        <f t="shared" si="16"/>
        <v>887175.66</v>
      </c>
      <c r="K49" s="35">
        <f t="shared" si="16"/>
        <v>724875.66</v>
      </c>
      <c r="L49" s="35">
        <f t="shared" si="16"/>
        <v>867252.23</v>
      </c>
      <c r="M49" s="35">
        <f t="shared" si="16"/>
        <v>438785.78</v>
      </c>
      <c r="N49" s="35">
        <f t="shared" si="16"/>
        <v>233085.7</v>
      </c>
      <c r="O49" s="29">
        <f>SUM(O50:O63)</f>
        <v>8284399.710000001</v>
      </c>
      <c r="Q49" s="66"/>
    </row>
    <row r="50" spans="1:18" ht="18.75" customHeight="1">
      <c r="A50" s="17" t="s">
        <v>39</v>
      </c>
      <c r="B50" s="35">
        <v>208676.63</v>
      </c>
      <c r="C50" s="35">
        <v>225186.08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433862.70999999996</v>
      </c>
      <c r="P50"/>
      <c r="Q50" s="66"/>
      <c r="R50" s="67"/>
    </row>
    <row r="51" spans="1:16" ht="18.75" customHeight="1">
      <c r="A51" s="17" t="s">
        <v>40</v>
      </c>
      <c r="B51" s="35">
        <v>846607.15</v>
      </c>
      <c r="C51" s="35">
        <v>572288.46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1418895.6099999999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683706.8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683706.8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192156.9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192156.9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708972.33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708972.33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843850.43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843850.43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675843.91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675843.91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175935.99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175935.99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887175.66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887175.66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724875.66</v>
      </c>
      <c r="L59" s="34">
        <v>0</v>
      </c>
      <c r="M59" s="34">
        <v>0</v>
      </c>
      <c r="N59" s="34">
        <v>0</v>
      </c>
      <c r="O59" s="29">
        <f t="shared" si="17"/>
        <v>724875.66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867252.23</v>
      </c>
      <c r="M60" s="34">
        <v>0</v>
      </c>
      <c r="N60" s="34">
        <v>0</v>
      </c>
      <c r="O60" s="26">
        <f t="shared" si="17"/>
        <v>867252.23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438785.78</v>
      </c>
      <c r="N61" s="34">
        <v>0</v>
      </c>
      <c r="O61" s="29">
        <f t="shared" si="17"/>
        <v>438785.78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233085.7</v>
      </c>
      <c r="O62" s="26">
        <f t="shared" si="17"/>
        <v>233085.7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2.4461128943256987</v>
      </c>
      <c r="C67" s="42">
        <v>2.6068212170359764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2018-12-05T17:04:42Z</dcterms:modified>
  <cp:category/>
  <cp:version/>
  <cp:contentType/>
  <cp:contentStatus/>
</cp:coreProperties>
</file>