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<sst xmlns="http://schemas.openxmlformats.org/spreadsheetml/2006/main" count="99" uniqueCount="97">
  <si>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</si>
  <si>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</si>
  <si>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</si>
  <si>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</si>
  <si>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</si>
  <si>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</si>
  <si>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</si>
  <si>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</si>
  <si>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</si>
  <si>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</si>
  <si>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</si>
  <si>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</si>
  <si>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</si>
  <si>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</si>
  <si>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</si>
  <si>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</si>
  <si>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</si>
  <si>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</si>
  <si>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</si>
  <si>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</si>
  <si>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</si>
  <si>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</si>
  <si>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</si>
  <si>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</si>
  <si>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</si>
  <si>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</si>
  <si>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</si>
  <si>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</si>
  <si>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</si>
  <si>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</si>
  <si>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</si>
  <si>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</si>
  <si>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</si>
  <si>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</si>
  <si>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</si>
  <si>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</si>
  <si>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</si>
  <si>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</si>
  <si>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</si>
  <si>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</si>
  <si>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</si>
  <si>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</si>
  <si>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</si>
  <si>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</si>
  <si>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</si>
  <si>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</si>
  <si>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</si>
  <si>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</si>
  <si>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</si>
  <si>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</si>
  <si>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</si>
  <si>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</si>
  <si>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</si>
  <si>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</si>
  <si>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</si>
  <si>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</si>
  <si>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</si>
  <si>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</si>
  <si>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</si>
  <si>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</si>
  <si>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</si>
  <si>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</si>
  <si>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</si>
  <si>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</si>
  <si>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</si>
  <si>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</si>
  <si>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</si>
  <si>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</si>
  <si>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</si>
  <si>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</si>
  <si>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</si>
  <si>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</si>
  <si>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</si>
  <si>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</si>
  <si>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</si>
  <si>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</si>
  <si>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</si>
  <si>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</si>
  <si>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</si>
  <si>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</si>
  <si>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</si>
  <si>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</si>
  <si>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</si>
  <si>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</si>
  <si>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</si>
  <si>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</si>
  <si>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</si>
  <si>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</si>
  <si>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</si>
  <si>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</si>
  <si>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</si>
  <si>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</si>
  <si>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</si>
  <si>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OPERAÇÃO 27/11/18 - VENCIMENTO 04/12/18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</si>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</sst>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520653</v>
      </c>
      <c r="C7" s="10">
        <f t="shared" si="0"/>
        <v>384246</v>
      </c>
      <c r="D7" s="10">
        <f t="shared" si="0"/>
        <v>391683</v>
      </c>
      <c r="E7" s="10">
        <f t="shared" si="0"/>
        <v>70645</v>
      </c>
      <c r="F7" s="10">
        <f t="shared" si="0"/>
        <v>344492</v>
      </c>
      <c r="G7" s="10">
        <f t="shared" si="0"/>
        <v>528177</v>
      </c>
      <c r="H7" s="10">
        <f t="shared" si="0"/>
        <v>341339</v>
      </c>
      <c r="I7" s="10">
        <f t="shared" si="0"/>
        <v>92762</v>
      </c>
      <c r="J7" s="10">
        <f t="shared" si="0"/>
        <v>431863</v>
      </c>
      <c r="K7" s="10">
        <f t="shared" si="0"/>
        <v>317735</v>
      </c>
      <c r="L7" s="10">
        <f t="shared" si="0"/>
        <v>372125</v>
      </c>
      <c r="M7" s="10">
        <f t="shared" si="0"/>
        <v>153299</v>
      </c>
      <c r="N7" s="10">
        <f t="shared" si="0"/>
        <v>96909</v>
      </c>
      <c r="O7" s="10">
        <f>+O8+O18+O22</f>
        <v>4045928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228974</v>
      </c>
      <c r="C8" s="12">
        <f t="shared" si="1"/>
        <v>181344</v>
      </c>
      <c r="D8" s="12">
        <f t="shared" si="1"/>
        <v>197553</v>
      </c>
      <c r="E8" s="12">
        <f t="shared" si="1"/>
        <v>31817</v>
      </c>
      <c r="F8" s="12">
        <f t="shared" si="1"/>
        <v>162419</v>
      </c>
      <c r="G8" s="12">
        <f t="shared" si="1"/>
        <v>254001</v>
      </c>
      <c r="H8" s="12">
        <f t="shared" si="1"/>
        <v>158032</v>
      </c>
      <c r="I8" s="12">
        <f t="shared" si="1"/>
        <v>44324</v>
      </c>
      <c r="J8" s="12">
        <f t="shared" si="1"/>
        <v>207932</v>
      </c>
      <c r="K8" s="12">
        <f t="shared" si="1"/>
        <v>148887</v>
      </c>
      <c r="L8" s="12">
        <f t="shared" si="1"/>
        <v>171283</v>
      </c>
      <c r="M8" s="12">
        <f t="shared" si="1"/>
        <v>78829</v>
      </c>
      <c r="N8" s="12">
        <f t="shared" si="1"/>
        <v>52521</v>
      </c>
      <c r="O8" s="12">
        <f>SUM(B8:N8)</f>
        <v>1917916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19310</v>
      </c>
      <c r="C9" s="14">
        <v>20425</v>
      </c>
      <c r="D9" s="14">
        <v>13201</v>
      </c>
      <c r="E9" s="14">
        <v>2753</v>
      </c>
      <c r="F9" s="14">
        <v>12048</v>
      </c>
      <c r="G9" s="14">
        <v>20665</v>
      </c>
      <c r="H9" s="14">
        <v>17647</v>
      </c>
      <c r="I9" s="14">
        <v>4672</v>
      </c>
      <c r="J9" s="14">
        <v>12022</v>
      </c>
      <c r="K9" s="14">
        <v>15269</v>
      </c>
      <c r="L9" s="14">
        <v>11933</v>
      </c>
      <c r="M9" s="14">
        <v>7793</v>
      </c>
      <c r="N9" s="14">
        <v>5621</v>
      </c>
      <c r="O9" s="12">
        <f aca="true" t="shared" si="2" ref="O9:O17">SUM(B9:N9)</f>
        <v>163359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200573</v>
      </c>
      <c r="C10" s="14">
        <f>C11+C12+C13</f>
        <v>153970</v>
      </c>
      <c r="D10" s="14">
        <f>D11+D12+D13</f>
        <v>177165</v>
      </c>
      <c r="E10" s="14">
        <f>E11+E12+E13</f>
        <v>27925</v>
      </c>
      <c r="F10" s="14">
        <f aca="true" t="shared" si="3" ref="F10:N10">F11+F12+F13</f>
        <v>143633</v>
      </c>
      <c r="G10" s="14">
        <f t="shared" si="3"/>
        <v>222365</v>
      </c>
      <c r="H10" s="14">
        <f>H11+H12+H13</f>
        <v>134400</v>
      </c>
      <c r="I10" s="14">
        <f>I11+I12+I13</f>
        <v>37977</v>
      </c>
      <c r="J10" s="14">
        <f>J11+J12+J13</f>
        <v>186763</v>
      </c>
      <c r="K10" s="14">
        <f>K11+K12+K13</f>
        <v>127426</v>
      </c>
      <c r="L10" s="14">
        <f>L11+L12+L13</f>
        <v>151580</v>
      </c>
      <c r="M10" s="14">
        <f t="shared" si="3"/>
        <v>68097</v>
      </c>
      <c r="N10" s="14">
        <f t="shared" si="3"/>
        <v>45255</v>
      </c>
      <c r="O10" s="12">
        <f t="shared" si="2"/>
        <v>1677129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100185</v>
      </c>
      <c r="C11" s="14">
        <v>76260</v>
      </c>
      <c r="D11" s="14">
        <v>87116</v>
      </c>
      <c r="E11" s="14">
        <v>13940</v>
      </c>
      <c r="F11" s="14">
        <v>69398</v>
      </c>
      <c r="G11" s="14">
        <v>107659</v>
      </c>
      <c r="H11" s="14">
        <v>67939</v>
      </c>
      <c r="I11" s="14">
        <v>19649</v>
      </c>
      <c r="J11" s="14">
        <v>93833</v>
      </c>
      <c r="K11" s="14">
        <v>62726</v>
      </c>
      <c r="L11" s="14">
        <v>73715</v>
      </c>
      <c r="M11" s="14">
        <v>32321</v>
      </c>
      <c r="N11" s="14">
        <v>21045</v>
      </c>
      <c r="O11" s="12">
        <f t="shared" si="2"/>
        <v>825786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89284</v>
      </c>
      <c r="C12" s="14">
        <v>65731</v>
      </c>
      <c r="D12" s="14">
        <v>82862</v>
      </c>
      <c r="E12" s="14">
        <v>12223</v>
      </c>
      <c r="F12" s="14">
        <v>64551</v>
      </c>
      <c r="G12" s="14">
        <v>98129</v>
      </c>
      <c r="H12" s="14">
        <v>57852</v>
      </c>
      <c r="I12" s="14">
        <v>16019</v>
      </c>
      <c r="J12" s="14">
        <v>84994</v>
      </c>
      <c r="K12" s="14">
        <v>57655</v>
      </c>
      <c r="L12" s="14">
        <v>69306</v>
      </c>
      <c r="M12" s="14">
        <v>32078</v>
      </c>
      <c r="N12" s="14">
        <v>22069</v>
      </c>
      <c r="O12" s="12">
        <f t="shared" si="2"/>
        <v>752753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11104</v>
      </c>
      <c r="C13" s="14">
        <v>11979</v>
      </c>
      <c r="D13" s="14">
        <v>7187</v>
      </c>
      <c r="E13" s="14">
        <v>1762</v>
      </c>
      <c r="F13" s="14">
        <v>9684</v>
      </c>
      <c r="G13" s="14">
        <v>16577</v>
      </c>
      <c r="H13" s="14">
        <v>8609</v>
      </c>
      <c r="I13" s="14">
        <v>2309</v>
      </c>
      <c r="J13" s="14">
        <v>7936</v>
      </c>
      <c r="K13" s="14">
        <v>7045</v>
      </c>
      <c r="L13" s="14">
        <v>8559</v>
      </c>
      <c r="M13" s="14">
        <v>3698</v>
      </c>
      <c r="N13" s="14">
        <v>2141</v>
      </c>
      <c r="O13" s="12">
        <f t="shared" si="2"/>
        <v>98590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9091</v>
      </c>
      <c r="C14" s="14">
        <f>C15+C16+C17</f>
        <v>6949</v>
      </c>
      <c r="D14" s="14">
        <f>D15+D16+D17</f>
        <v>7187</v>
      </c>
      <c r="E14" s="14">
        <f>E15+E16+E17</f>
        <v>1139</v>
      </c>
      <c r="F14" s="14">
        <f aca="true" t="shared" si="4" ref="F14:N14">F15+F16+F17</f>
        <v>6738</v>
      </c>
      <c r="G14" s="14">
        <f t="shared" si="4"/>
        <v>10971</v>
      </c>
      <c r="H14" s="14">
        <f>H15+H16+H17</f>
        <v>5985</v>
      </c>
      <c r="I14" s="14">
        <f>I15+I16+I17</f>
        <v>1675</v>
      </c>
      <c r="J14" s="14">
        <f>J15+J16+J17</f>
        <v>9147</v>
      </c>
      <c r="K14" s="14">
        <f>K15+K16+K17</f>
        <v>6192</v>
      </c>
      <c r="L14" s="14">
        <f>L15+L16+L17</f>
        <v>7770</v>
      </c>
      <c r="M14" s="14">
        <f t="shared" si="4"/>
        <v>2939</v>
      </c>
      <c r="N14" s="14">
        <f t="shared" si="4"/>
        <v>1645</v>
      </c>
      <c r="O14" s="12">
        <f t="shared" si="2"/>
        <v>77428</v>
      </c>
    </row>
    <row r="15" spans="1:26" ht="18.75" customHeight="1">
      <c r="A15" s="15" t="s">
        <v>13</v>
      </c>
      <c r="B15" s="14">
        <v>9065</v>
      </c>
      <c r="C15" s="14">
        <v>6931</v>
      </c>
      <c r="D15" s="14">
        <v>7178</v>
      </c>
      <c r="E15" s="14">
        <v>1138</v>
      </c>
      <c r="F15" s="14">
        <v>6730</v>
      </c>
      <c r="G15" s="14">
        <v>10961</v>
      </c>
      <c r="H15" s="14">
        <v>5973</v>
      </c>
      <c r="I15" s="14">
        <v>1671</v>
      </c>
      <c r="J15" s="14">
        <v>9130</v>
      </c>
      <c r="K15" s="14">
        <v>6182</v>
      </c>
      <c r="L15" s="14">
        <v>7752</v>
      </c>
      <c r="M15" s="14">
        <v>2933</v>
      </c>
      <c r="N15" s="14">
        <v>1642</v>
      </c>
      <c r="O15" s="12">
        <f t="shared" si="2"/>
        <v>77286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21</v>
      </c>
      <c r="C16" s="14">
        <v>10</v>
      </c>
      <c r="D16" s="14">
        <v>5</v>
      </c>
      <c r="E16" s="14">
        <v>1</v>
      </c>
      <c r="F16" s="14">
        <v>2</v>
      </c>
      <c r="G16" s="14">
        <v>6</v>
      </c>
      <c r="H16" s="14">
        <v>5</v>
      </c>
      <c r="I16" s="14">
        <v>2</v>
      </c>
      <c r="J16" s="14">
        <v>8</v>
      </c>
      <c r="K16" s="14">
        <v>4</v>
      </c>
      <c r="L16" s="14">
        <v>10</v>
      </c>
      <c r="M16" s="14">
        <v>1</v>
      </c>
      <c r="N16" s="14">
        <v>3</v>
      </c>
      <c r="O16" s="12">
        <f t="shared" si="2"/>
        <v>78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8</v>
      </c>
      <c r="D17" s="14">
        <v>4</v>
      </c>
      <c r="E17" s="14">
        <v>0</v>
      </c>
      <c r="F17" s="14">
        <v>6</v>
      </c>
      <c r="G17" s="14">
        <v>4</v>
      </c>
      <c r="H17" s="14">
        <v>7</v>
      </c>
      <c r="I17" s="14">
        <v>2</v>
      </c>
      <c r="J17" s="14">
        <v>9</v>
      </c>
      <c r="K17" s="14">
        <v>6</v>
      </c>
      <c r="L17" s="14">
        <v>8</v>
      </c>
      <c r="M17" s="14">
        <v>5</v>
      </c>
      <c r="N17" s="14">
        <v>0</v>
      </c>
      <c r="O17" s="12">
        <f t="shared" si="2"/>
        <v>64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144601</v>
      </c>
      <c r="C18" s="18">
        <f>C19+C20+C21</f>
        <v>91368</v>
      </c>
      <c r="D18" s="18">
        <f>D19+D20+D21</f>
        <v>81887</v>
      </c>
      <c r="E18" s="18">
        <f>E19+E20+E21</f>
        <v>15144</v>
      </c>
      <c r="F18" s="18">
        <f aca="true" t="shared" si="5" ref="F18:N18">F19+F20+F21</f>
        <v>76699</v>
      </c>
      <c r="G18" s="18">
        <f t="shared" si="5"/>
        <v>116209</v>
      </c>
      <c r="H18" s="18">
        <f>H19+H20+H21</f>
        <v>86192</v>
      </c>
      <c r="I18" s="18">
        <f>I19+I20+I21</f>
        <v>23039</v>
      </c>
      <c r="J18" s="18">
        <f>J19+J20+J21</f>
        <v>111932</v>
      </c>
      <c r="K18" s="18">
        <f>K19+K20+K21</f>
        <v>76910</v>
      </c>
      <c r="L18" s="18">
        <f>L19+L20+L21</f>
        <v>113758</v>
      </c>
      <c r="M18" s="18">
        <f t="shared" si="5"/>
        <v>43844</v>
      </c>
      <c r="N18" s="18">
        <f t="shared" si="5"/>
        <v>25853</v>
      </c>
      <c r="O18" s="12">
        <f aca="true" t="shared" si="6" ref="O18:O24">SUM(B18:N18)</f>
        <v>1007436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79475</v>
      </c>
      <c r="C19" s="14">
        <v>53168</v>
      </c>
      <c r="D19" s="14">
        <v>47614</v>
      </c>
      <c r="E19" s="14">
        <v>8829</v>
      </c>
      <c r="F19" s="14">
        <v>43443</v>
      </c>
      <c r="G19" s="14">
        <v>66080</v>
      </c>
      <c r="H19" s="14">
        <v>50166</v>
      </c>
      <c r="I19" s="14">
        <v>13748</v>
      </c>
      <c r="J19" s="14">
        <v>63754</v>
      </c>
      <c r="K19" s="14">
        <v>43163</v>
      </c>
      <c r="L19" s="14">
        <v>61592</v>
      </c>
      <c r="M19" s="14">
        <v>23701</v>
      </c>
      <c r="N19" s="14">
        <v>13588</v>
      </c>
      <c r="O19" s="12">
        <f t="shared" si="6"/>
        <v>568321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59259</v>
      </c>
      <c r="C20" s="14">
        <v>33458</v>
      </c>
      <c r="D20" s="14">
        <v>31625</v>
      </c>
      <c r="E20" s="14">
        <v>5619</v>
      </c>
      <c r="F20" s="14">
        <v>29528</v>
      </c>
      <c r="G20" s="14">
        <v>44218</v>
      </c>
      <c r="H20" s="14">
        <v>32671</v>
      </c>
      <c r="I20" s="14">
        <v>8409</v>
      </c>
      <c r="J20" s="14">
        <v>44140</v>
      </c>
      <c r="K20" s="14">
        <v>30734</v>
      </c>
      <c r="L20" s="14">
        <v>47584</v>
      </c>
      <c r="M20" s="14">
        <v>18369</v>
      </c>
      <c r="N20" s="14">
        <v>11388</v>
      </c>
      <c r="O20" s="12">
        <f t="shared" si="6"/>
        <v>397002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5867</v>
      </c>
      <c r="C21" s="14">
        <v>4742</v>
      </c>
      <c r="D21" s="14">
        <v>2648</v>
      </c>
      <c r="E21" s="14">
        <v>696</v>
      </c>
      <c r="F21" s="14">
        <v>3728</v>
      </c>
      <c r="G21" s="14">
        <v>5911</v>
      </c>
      <c r="H21" s="14">
        <v>3355</v>
      </c>
      <c r="I21" s="14">
        <v>882</v>
      </c>
      <c r="J21" s="14">
        <v>4038</v>
      </c>
      <c r="K21" s="14">
        <v>3013</v>
      </c>
      <c r="L21" s="14">
        <v>4582</v>
      </c>
      <c r="M21" s="14">
        <v>1774</v>
      </c>
      <c r="N21" s="14">
        <v>877</v>
      </c>
      <c r="O21" s="12">
        <f t="shared" si="6"/>
        <v>42113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147078</v>
      </c>
      <c r="C22" s="14">
        <f>C23+C24</f>
        <v>111534</v>
      </c>
      <c r="D22" s="14">
        <f>D23+D24</f>
        <v>112243</v>
      </c>
      <c r="E22" s="14">
        <f>E23+E24</f>
        <v>23684</v>
      </c>
      <c r="F22" s="14">
        <f aca="true" t="shared" si="7" ref="F22:N22">F23+F24</f>
        <v>105374</v>
      </c>
      <c r="G22" s="14">
        <f t="shared" si="7"/>
        <v>157967</v>
      </c>
      <c r="H22" s="14">
        <f>H23+H24</f>
        <v>97115</v>
      </c>
      <c r="I22" s="14">
        <f>I23+I24</f>
        <v>25399</v>
      </c>
      <c r="J22" s="14">
        <f>J23+J24</f>
        <v>111999</v>
      </c>
      <c r="K22" s="14">
        <f>K23+K24</f>
        <v>91938</v>
      </c>
      <c r="L22" s="14">
        <f>L23+L24</f>
        <v>87084</v>
      </c>
      <c r="M22" s="14">
        <f t="shared" si="7"/>
        <v>30626</v>
      </c>
      <c r="N22" s="14">
        <f t="shared" si="7"/>
        <v>18535</v>
      </c>
      <c r="O22" s="12">
        <f t="shared" si="6"/>
        <v>1120576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81232</v>
      </c>
      <c r="C23" s="14">
        <v>68215</v>
      </c>
      <c r="D23" s="14">
        <v>63040</v>
      </c>
      <c r="E23" s="14">
        <v>14827</v>
      </c>
      <c r="F23" s="14">
        <v>62192</v>
      </c>
      <c r="G23" s="14">
        <v>98273</v>
      </c>
      <c r="H23" s="14">
        <v>60563</v>
      </c>
      <c r="I23" s="14">
        <v>17149</v>
      </c>
      <c r="J23" s="14">
        <v>60817</v>
      </c>
      <c r="K23" s="14">
        <v>54571</v>
      </c>
      <c r="L23" s="14">
        <v>51437</v>
      </c>
      <c r="M23" s="14">
        <v>17742</v>
      </c>
      <c r="N23" s="14">
        <v>9546</v>
      </c>
      <c r="O23" s="12">
        <f t="shared" si="6"/>
        <v>659604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65846</v>
      </c>
      <c r="C24" s="14">
        <v>43319</v>
      </c>
      <c r="D24" s="14">
        <v>49203</v>
      </c>
      <c r="E24" s="14">
        <v>8857</v>
      </c>
      <c r="F24" s="14">
        <v>43182</v>
      </c>
      <c r="G24" s="14">
        <v>59694</v>
      </c>
      <c r="H24" s="14">
        <v>36552</v>
      </c>
      <c r="I24" s="14">
        <v>8250</v>
      </c>
      <c r="J24" s="14">
        <v>51182</v>
      </c>
      <c r="K24" s="14">
        <v>37367</v>
      </c>
      <c r="L24" s="14">
        <v>35647</v>
      </c>
      <c r="M24" s="14">
        <v>12884</v>
      </c>
      <c r="N24" s="14">
        <v>8989</v>
      </c>
      <c r="O24" s="12">
        <f t="shared" si="6"/>
        <v>460972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1142590.0968</v>
      </c>
      <c r="C28" s="56">
        <f aca="true" t="shared" si="8" ref="C28:N28">C29+C30</f>
        <v>890056.1325999999</v>
      </c>
      <c r="D28" s="56">
        <f t="shared" si="8"/>
        <v>779599.4681</v>
      </c>
      <c r="E28" s="56">
        <f t="shared" si="8"/>
        <v>209059.7485</v>
      </c>
      <c r="F28" s="56">
        <f t="shared" si="8"/>
        <v>782227.1680000001</v>
      </c>
      <c r="G28" s="56">
        <f t="shared" si="8"/>
        <v>939858.0062000001</v>
      </c>
      <c r="H28" s="56">
        <f t="shared" si="8"/>
        <v>743386.9464000001</v>
      </c>
      <c r="I28" s="56">
        <f t="shared" si="8"/>
        <v>203000.36080000002</v>
      </c>
      <c r="J28" s="56">
        <f t="shared" si="8"/>
        <v>949736.7042</v>
      </c>
      <c r="K28" s="56">
        <f t="shared" si="8"/>
        <v>804885.041</v>
      </c>
      <c r="L28" s="56">
        <f t="shared" si="8"/>
        <v>915909.255</v>
      </c>
      <c r="M28" s="56">
        <f t="shared" si="8"/>
        <v>475342.6435</v>
      </c>
      <c r="N28" s="56">
        <f t="shared" si="8"/>
        <v>256476.7579</v>
      </c>
      <c r="O28" s="56">
        <f>SUM(B28:N28)</f>
        <v>9092128.329</v>
      </c>
      <c r="Q28" s="64"/>
    </row>
    <row r="29" spans="1:15" ht="18.75" customHeight="1">
      <c r="A29" s="54" t="s">
        <v>57</v>
      </c>
      <c r="B29" s="52">
        <f aca="true" t="shared" si="9" ref="B29:N29">B26*B7</f>
        <v>1137939.1968</v>
      </c>
      <c r="C29" s="52">
        <f t="shared" si="9"/>
        <v>883035.7325999999</v>
      </c>
      <c r="D29" s="52">
        <f t="shared" si="9"/>
        <v>767972.8581000001</v>
      </c>
      <c r="E29" s="52">
        <f t="shared" si="9"/>
        <v>209059.7485</v>
      </c>
      <c r="F29" s="52">
        <f t="shared" si="9"/>
        <v>775623.738</v>
      </c>
      <c r="G29" s="52">
        <f t="shared" si="9"/>
        <v>935190.1962</v>
      </c>
      <c r="H29" s="52">
        <f t="shared" si="9"/>
        <v>739886.4164000001</v>
      </c>
      <c r="I29" s="52">
        <f t="shared" si="9"/>
        <v>203000.36080000002</v>
      </c>
      <c r="J29" s="52">
        <f t="shared" si="9"/>
        <v>938611.0442</v>
      </c>
      <c r="K29" s="52">
        <f t="shared" si="9"/>
        <v>789444.3809999999</v>
      </c>
      <c r="L29" s="52">
        <f t="shared" si="9"/>
        <v>904784.725</v>
      </c>
      <c r="M29" s="52">
        <f t="shared" si="9"/>
        <v>470091.3835</v>
      </c>
      <c r="N29" s="52">
        <f t="shared" si="9"/>
        <v>254201.9979</v>
      </c>
      <c r="O29" s="53">
        <f>SUM(B29:N29)</f>
        <v>9008841.779</v>
      </c>
    </row>
    <row r="30" spans="1:26" ht="18.75" customHeight="1">
      <c r="A30" s="17" t="s">
        <v>55</v>
      </c>
      <c r="B30" s="52">
        <v>4650.9</v>
      </c>
      <c r="C30" s="52">
        <v>7020.4</v>
      </c>
      <c r="D30" s="52">
        <v>11626.61</v>
      </c>
      <c r="E30" s="52">
        <v>0</v>
      </c>
      <c r="F30" s="52">
        <v>6603.43</v>
      </c>
      <c r="G30" s="52">
        <v>4667.81</v>
      </c>
      <c r="H30" s="52">
        <v>3500.53</v>
      </c>
      <c r="I30" s="52">
        <v>0</v>
      </c>
      <c r="J30" s="52">
        <v>11125.66</v>
      </c>
      <c r="K30" s="52">
        <v>15440.66</v>
      </c>
      <c r="L30" s="52">
        <v>11124.53</v>
      </c>
      <c r="M30" s="52">
        <v>5251.26</v>
      </c>
      <c r="N30" s="52">
        <v>2274.76</v>
      </c>
      <c r="O30" s="53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-77240</v>
      </c>
      <c r="C32" s="25">
        <f t="shared" si="10"/>
        <v>-81700</v>
      </c>
      <c r="D32" s="25">
        <f t="shared" si="10"/>
        <v>-76343.19</v>
      </c>
      <c r="E32" s="25">
        <f t="shared" si="10"/>
        <v>-11012</v>
      </c>
      <c r="F32" s="25">
        <f t="shared" si="10"/>
        <v>-48692</v>
      </c>
      <c r="G32" s="25">
        <f t="shared" si="10"/>
        <v>-83160</v>
      </c>
      <c r="H32" s="25">
        <f t="shared" si="10"/>
        <v>-70588</v>
      </c>
      <c r="I32" s="25">
        <f t="shared" si="10"/>
        <v>-20188</v>
      </c>
      <c r="J32" s="25">
        <f t="shared" si="10"/>
        <v>-48088</v>
      </c>
      <c r="K32" s="25">
        <f t="shared" si="10"/>
        <v>-61076</v>
      </c>
      <c r="L32" s="25">
        <f t="shared" si="10"/>
        <v>-47732</v>
      </c>
      <c r="M32" s="25">
        <f t="shared" si="10"/>
        <v>-31172</v>
      </c>
      <c r="N32" s="25">
        <f t="shared" si="10"/>
        <v>-22484</v>
      </c>
      <c r="O32" s="25">
        <f t="shared" si="10"/>
        <v>-679475.19</v>
      </c>
    </row>
    <row r="33" spans="1:15" ht="18.75" customHeight="1">
      <c r="A33" s="17" t="s">
        <v>58</v>
      </c>
      <c r="B33" s="26">
        <f>+B34</f>
        <v>-77240</v>
      </c>
      <c r="C33" s="26">
        <f aca="true" t="shared" si="11" ref="C33:O33">+C34</f>
        <v>-81700</v>
      </c>
      <c r="D33" s="26">
        <f t="shared" si="11"/>
        <v>-52804</v>
      </c>
      <c r="E33" s="26">
        <f t="shared" si="11"/>
        <v>-11012</v>
      </c>
      <c r="F33" s="26">
        <f t="shared" si="11"/>
        <v>-48192</v>
      </c>
      <c r="G33" s="26">
        <f t="shared" si="11"/>
        <v>-82660</v>
      </c>
      <c r="H33" s="26">
        <f t="shared" si="11"/>
        <v>-70588</v>
      </c>
      <c r="I33" s="26">
        <f t="shared" si="11"/>
        <v>-18688</v>
      </c>
      <c r="J33" s="26">
        <f t="shared" si="11"/>
        <v>-48088</v>
      </c>
      <c r="K33" s="26">
        <f t="shared" si="11"/>
        <v>-61076</v>
      </c>
      <c r="L33" s="26">
        <f t="shared" si="11"/>
        <v>-47732</v>
      </c>
      <c r="M33" s="26">
        <f t="shared" si="11"/>
        <v>-31172</v>
      </c>
      <c r="N33" s="26">
        <f t="shared" si="11"/>
        <v>-22484</v>
      </c>
      <c r="O33" s="26">
        <f t="shared" si="11"/>
        <v>-653436</v>
      </c>
    </row>
    <row r="34" spans="1:26" ht="18.75" customHeight="1">
      <c r="A34" s="13" t="s">
        <v>59</v>
      </c>
      <c r="B34" s="20">
        <f>ROUND(-B9*$D$3,2)</f>
        <v>-77240</v>
      </c>
      <c r="C34" s="20">
        <f>ROUND(-C9*$D$3,2)</f>
        <v>-81700</v>
      </c>
      <c r="D34" s="20">
        <f>ROUND(-D9*$D$3,2)</f>
        <v>-52804</v>
      </c>
      <c r="E34" s="20">
        <f>ROUND(-E9*$D$3,2)</f>
        <v>-11012</v>
      </c>
      <c r="F34" s="20">
        <f aca="true" t="shared" si="12" ref="F34:N34">ROUND(-F9*$D$3,2)</f>
        <v>-48192</v>
      </c>
      <c r="G34" s="20">
        <f t="shared" si="12"/>
        <v>-82660</v>
      </c>
      <c r="H34" s="20">
        <f t="shared" si="12"/>
        <v>-70588</v>
      </c>
      <c r="I34" s="20">
        <f>ROUND(-I9*$D$3,2)</f>
        <v>-18688</v>
      </c>
      <c r="J34" s="20">
        <f>ROUND(-J9*$D$3,2)</f>
        <v>-48088</v>
      </c>
      <c r="K34" s="20">
        <f>ROUND(-K9*$D$3,2)</f>
        <v>-61076</v>
      </c>
      <c r="L34" s="20">
        <f>ROUND(-L9*$D$3,2)</f>
        <v>-47732</v>
      </c>
      <c r="M34" s="20">
        <f t="shared" si="12"/>
        <v>-31172</v>
      </c>
      <c r="N34" s="20">
        <f t="shared" si="12"/>
        <v>-22484</v>
      </c>
      <c r="O34" s="44">
        <f aca="true" t="shared" si="13" ref="O34:O45">SUM(B34:N34)</f>
        <v>-653436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-23539.19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-26039.19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-500-23039.19</f>
        <v>-23539.19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-26039.19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96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1065350.0968</v>
      </c>
      <c r="C46" s="29">
        <f t="shared" si="15"/>
        <v>808356.1325999999</v>
      </c>
      <c r="D46" s="29">
        <f t="shared" si="15"/>
        <v>703256.2781</v>
      </c>
      <c r="E46" s="29">
        <f t="shared" si="15"/>
        <v>198047.7485</v>
      </c>
      <c r="F46" s="29">
        <f t="shared" si="15"/>
        <v>733535.1680000001</v>
      </c>
      <c r="G46" s="29">
        <f t="shared" si="15"/>
        <v>856698.0062000001</v>
      </c>
      <c r="H46" s="29">
        <f t="shared" si="15"/>
        <v>672798.9464000001</v>
      </c>
      <c r="I46" s="29">
        <f t="shared" si="15"/>
        <v>182812.36080000002</v>
      </c>
      <c r="J46" s="29">
        <f t="shared" si="15"/>
        <v>901648.7042</v>
      </c>
      <c r="K46" s="29">
        <f t="shared" si="15"/>
        <v>743809.041</v>
      </c>
      <c r="L46" s="29">
        <f t="shared" si="15"/>
        <v>868177.255</v>
      </c>
      <c r="M46" s="29">
        <f t="shared" si="15"/>
        <v>444170.6435</v>
      </c>
      <c r="N46" s="29">
        <f t="shared" si="15"/>
        <v>233992.7579</v>
      </c>
      <c r="O46" s="29">
        <f>SUM(B46:N46)</f>
        <v>8412653.139</v>
      </c>
      <c r="P46" s="67"/>
      <c r="Q46" s="76"/>
      <c r="T46"/>
      <c r="U46"/>
      <c r="V46"/>
      <c r="W46"/>
      <c r="X46"/>
      <c r="Y46"/>
      <c r="Z46"/>
    </row>
    <row r="47" spans="1:19" ht="15" customHeight="1">
      <c r="A47" s="33"/>
      <c r="B47" s="45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1065350.1</v>
      </c>
      <c r="C49" s="35">
        <f aca="true" t="shared" si="16" ref="C49:N49">SUM(C50:C63)</f>
        <v>808356.14</v>
      </c>
      <c r="D49" s="35">
        <f t="shared" si="16"/>
        <v>703256.28</v>
      </c>
      <c r="E49" s="35">
        <f t="shared" si="16"/>
        <v>198047.75</v>
      </c>
      <c r="F49" s="35">
        <f t="shared" si="16"/>
        <v>733535.17</v>
      </c>
      <c r="G49" s="35">
        <f t="shared" si="16"/>
        <v>856698.01</v>
      </c>
      <c r="H49" s="35">
        <f t="shared" si="16"/>
        <v>672798.95</v>
      </c>
      <c r="I49" s="35">
        <f t="shared" si="16"/>
        <v>182812.36</v>
      </c>
      <c r="J49" s="35">
        <f t="shared" si="16"/>
        <v>901648.71</v>
      </c>
      <c r="K49" s="35">
        <f t="shared" si="16"/>
        <v>743809.04</v>
      </c>
      <c r="L49" s="35">
        <f t="shared" si="16"/>
        <v>868177.26</v>
      </c>
      <c r="M49" s="35">
        <f t="shared" si="16"/>
        <v>444170.64</v>
      </c>
      <c r="N49" s="35">
        <f t="shared" si="16"/>
        <v>233992.76</v>
      </c>
      <c r="O49" s="29">
        <f>SUM(O50:O63)</f>
        <v>8412653.17</v>
      </c>
      <c r="Q49" s="66"/>
    </row>
    <row r="50" spans="1:18" ht="18.75" customHeight="1">
      <c r="A50" s="17" t="s">
        <v>39</v>
      </c>
      <c r="B50" s="35">
        <v>210874.35</v>
      </c>
      <c r="C50" s="35">
        <v>226172.6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437046.95</v>
      </c>
      <c r="P50"/>
      <c r="Q50" s="66"/>
      <c r="R50" s="67"/>
    </row>
    <row r="51" spans="1:16" ht="18.75" customHeight="1">
      <c r="A51" s="17" t="s">
        <v>40</v>
      </c>
      <c r="B51" s="35">
        <v>854475.75</v>
      </c>
      <c r="C51" s="35">
        <v>582183.54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1436659.29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703256.28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703256.28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198047.75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198047.75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733535.17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733535.17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856698.01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856698.01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672798.95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672798.95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182812.36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182812.36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901648.71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901648.71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743809.04</v>
      </c>
      <c r="L59" s="34">
        <v>0</v>
      </c>
      <c r="M59" s="34">
        <v>0</v>
      </c>
      <c r="N59" s="34">
        <v>0</v>
      </c>
      <c r="O59" s="29">
        <f t="shared" si="17"/>
        <v>743809.04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868177.26</v>
      </c>
      <c r="M60" s="34">
        <v>0</v>
      </c>
      <c r="N60" s="34">
        <v>0</v>
      </c>
      <c r="O60" s="26">
        <f t="shared" si="17"/>
        <v>868177.26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444170.64</v>
      </c>
      <c r="N61" s="34">
        <v>0</v>
      </c>
      <c r="O61" s="29">
        <f t="shared" si="17"/>
        <v>444170.64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233992.76</v>
      </c>
      <c r="O62" s="26">
        <f t="shared" si="17"/>
        <v>233992.76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2.4452912203363795</v>
      </c>
      <c r="C67" s="42">
        <v>2.6105926617254918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69" t="s">
        <v>94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2018-12-03T15:21:07Z</dcterms:modified>
  <cp:category/>
  <cp:version/>
  <cp:contentType/>
  <cp:contentStatus/>
</cp:coreProperties>
</file>