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<sst xmlns="http://schemas.openxmlformats.org/spreadsheetml/2006/main" count="100" uniqueCount="98">
  <si>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</si>
  <si>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</si>
  <si>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</si>
  <si>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</si>
  <si>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</si>
  <si>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</si>
  <si>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</si>
  <si>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</si>
  <si>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</si>
  <si>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</si>
  <si>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</si>
  <si>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</si>
  <si>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</si>
  <si>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</si>
  <si>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</si>
  <si>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</si>
  <si>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</si>
  <si>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</si>
  <si>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</si>
  <si>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</si>
  <si>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</si>
  <si>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</si>
  <si>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</si>
  <si>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</si>
  <si>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</si>
  <si>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</si>
  <si>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</si>
  <si>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</si>
  <si>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</si>
  <si>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</si>
  <si>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</si>
  <si>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</si>
  <si>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</si>
  <si>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</si>
  <si>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</si>
  <si>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</si>
  <si>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</si>
  <si>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</si>
  <si>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</si>
  <si>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</si>
  <si>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</si>
  <si>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</si>
  <si>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</si>
  <si>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</si>
  <si>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</si>
  <si>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</si>
  <si>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</si>
  <si>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</si>
  <si>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</si>
  <si>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</si>
  <si>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</si>
  <si>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</si>
  <si>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</si>
  <si>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</si>
  <si>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</si>
  <si>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</si>
  <si>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</si>
  <si>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</si>
  <si>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</si>
  <si>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</si>
  <si>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</si>
  <si>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</si>
  <si>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</si>
  <si>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</si>
  <si>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</si>
  <si>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</si>
  <si>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</si>
  <si>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</si>
  <si>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</si>
  <si>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</si>
  <si>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</si>
  <si>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</si>
  <si>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</si>
  <si>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</si>
  <si>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</si>
  <si>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</si>
  <si>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</si>
  <si>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</si>
  <si>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</si>
  <si>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</si>
  <si>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</si>
  <si>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</si>
  <si>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</si>
  <si>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</si>
  <si>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</si>
  <si>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</si>
  <si>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</si>
  <si>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</si>
  <si>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</si>
  <si>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</si>
  <si>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</si>
  <si>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</si>
  <si>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</si>
  <si>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26/11/18 - VENCIMENTO 03/12/18</t>
  </si>
  <si>
    <t>4.3. Revisão de Remuneração pelo Transporte Coletivo (1)</t>
  </si>
  <si>
    <t>9. Tarifa de Remuneração por Passageiro(2)</t>
  </si>
  <si>
    <t>(1) Revisão de passageiros transportados, processada pela área de bilhetagem eletrônica, mês de outubro/2018. Total de 763.301 passageiros.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</si>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</sst>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64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64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64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513080</v>
      </c>
      <c r="C7" s="10">
        <f t="shared" si="0"/>
        <v>377916</v>
      </c>
      <c r="D7" s="10">
        <f t="shared" si="0"/>
        <v>381974</v>
      </c>
      <c r="E7" s="10">
        <f t="shared" si="0"/>
        <v>69218</v>
      </c>
      <c r="F7" s="10">
        <f t="shared" si="0"/>
        <v>341423</v>
      </c>
      <c r="G7" s="10">
        <f t="shared" si="0"/>
        <v>511046</v>
      </c>
      <c r="H7" s="10">
        <f t="shared" si="0"/>
        <v>340362</v>
      </c>
      <c r="I7" s="10">
        <f t="shared" si="0"/>
        <v>82526</v>
      </c>
      <c r="J7" s="10">
        <f t="shared" si="0"/>
        <v>424856</v>
      </c>
      <c r="K7" s="10">
        <f t="shared" si="0"/>
        <v>309182</v>
      </c>
      <c r="L7" s="10">
        <f t="shared" si="0"/>
        <v>360106</v>
      </c>
      <c r="M7" s="10">
        <f t="shared" si="0"/>
        <v>149575</v>
      </c>
      <c r="N7" s="10">
        <f t="shared" si="0"/>
        <v>94785</v>
      </c>
      <c r="O7" s="10">
        <f>+O8+O18+O22</f>
        <v>3956049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224864</v>
      </c>
      <c r="C8" s="12">
        <f t="shared" si="1"/>
        <v>177358</v>
      </c>
      <c r="D8" s="12">
        <f t="shared" si="1"/>
        <v>191621</v>
      </c>
      <c r="E8" s="12">
        <f t="shared" si="1"/>
        <v>31142</v>
      </c>
      <c r="F8" s="12">
        <f t="shared" si="1"/>
        <v>161145</v>
      </c>
      <c r="G8" s="12">
        <f t="shared" si="1"/>
        <v>244821</v>
      </c>
      <c r="H8" s="12">
        <f t="shared" si="1"/>
        <v>156318</v>
      </c>
      <c r="I8" s="12">
        <f t="shared" si="1"/>
        <v>39472</v>
      </c>
      <c r="J8" s="12">
        <f t="shared" si="1"/>
        <v>203752</v>
      </c>
      <c r="K8" s="12">
        <f t="shared" si="1"/>
        <v>144342</v>
      </c>
      <c r="L8" s="12">
        <f t="shared" si="1"/>
        <v>165488</v>
      </c>
      <c r="M8" s="12">
        <f t="shared" si="1"/>
        <v>77075</v>
      </c>
      <c r="N8" s="12">
        <f t="shared" si="1"/>
        <v>51003</v>
      </c>
      <c r="O8" s="12">
        <f>SUM(B8:N8)</f>
        <v>1868401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21255</v>
      </c>
      <c r="C9" s="14">
        <v>21700</v>
      </c>
      <c r="D9" s="14">
        <v>14692</v>
      </c>
      <c r="E9" s="14">
        <v>2919</v>
      </c>
      <c r="F9" s="14">
        <v>13437</v>
      </c>
      <c r="G9" s="14">
        <v>22449</v>
      </c>
      <c r="H9" s="14">
        <v>19227</v>
      </c>
      <c r="I9" s="14">
        <v>4467</v>
      </c>
      <c r="J9" s="14">
        <v>13419</v>
      </c>
      <c r="K9" s="14">
        <v>16159</v>
      </c>
      <c r="L9" s="14">
        <v>13172</v>
      </c>
      <c r="M9" s="14">
        <v>8674</v>
      </c>
      <c r="N9" s="14">
        <v>5935</v>
      </c>
      <c r="O9" s="12">
        <f aca="true" t="shared" si="2" ref="O9:O17">SUM(B9:N9)</f>
        <v>177505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194574</v>
      </c>
      <c r="C10" s="14">
        <f>C11+C12+C13</f>
        <v>148859</v>
      </c>
      <c r="D10" s="14">
        <f>D11+D12+D13</f>
        <v>169938</v>
      </c>
      <c r="E10" s="14">
        <f>E11+E12+E13</f>
        <v>27094</v>
      </c>
      <c r="F10" s="14">
        <f aca="true" t="shared" si="3" ref="F10:N10">F11+F12+F13</f>
        <v>141077</v>
      </c>
      <c r="G10" s="14">
        <f t="shared" si="3"/>
        <v>212001</v>
      </c>
      <c r="H10" s="14">
        <f>H11+H12+H13</f>
        <v>131198</v>
      </c>
      <c r="I10" s="14">
        <f>I11+I12+I13</f>
        <v>33627</v>
      </c>
      <c r="J10" s="14">
        <f>J11+J12+J13</f>
        <v>181301</v>
      </c>
      <c r="K10" s="14">
        <f>K11+K12+K13</f>
        <v>122350</v>
      </c>
      <c r="L10" s="14">
        <f>L11+L12+L13</f>
        <v>144875</v>
      </c>
      <c r="M10" s="14">
        <f t="shared" si="3"/>
        <v>65544</v>
      </c>
      <c r="N10" s="14">
        <f t="shared" si="3"/>
        <v>43439</v>
      </c>
      <c r="O10" s="12">
        <f t="shared" si="2"/>
        <v>1615877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96458</v>
      </c>
      <c r="C11" s="14">
        <v>72859</v>
      </c>
      <c r="D11" s="14">
        <v>82700</v>
      </c>
      <c r="E11" s="14">
        <v>13308</v>
      </c>
      <c r="F11" s="14">
        <v>67100</v>
      </c>
      <c r="G11" s="14">
        <v>100861</v>
      </c>
      <c r="H11" s="14">
        <v>64976</v>
      </c>
      <c r="I11" s="14">
        <v>17123</v>
      </c>
      <c r="J11" s="14">
        <v>90944</v>
      </c>
      <c r="K11" s="14">
        <v>59513</v>
      </c>
      <c r="L11" s="14">
        <v>69909</v>
      </c>
      <c r="M11" s="14">
        <v>31198</v>
      </c>
      <c r="N11" s="14">
        <v>19951</v>
      </c>
      <c r="O11" s="12">
        <f t="shared" si="2"/>
        <v>786900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87214</v>
      </c>
      <c r="C12" s="14">
        <v>64104</v>
      </c>
      <c r="D12" s="14">
        <v>80192</v>
      </c>
      <c r="E12" s="14">
        <v>12017</v>
      </c>
      <c r="F12" s="14">
        <v>64107</v>
      </c>
      <c r="G12" s="14">
        <v>94945</v>
      </c>
      <c r="H12" s="14">
        <v>57489</v>
      </c>
      <c r="I12" s="14">
        <v>14381</v>
      </c>
      <c r="J12" s="14">
        <v>82515</v>
      </c>
      <c r="K12" s="14">
        <v>55974</v>
      </c>
      <c r="L12" s="14">
        <v>66462</v>
      </c>
      <c r="M12" s="14">
        <v>30739</v>
      </c>
      <c r="N12" s="14">
        <v>21288</v>
      </c>
      <c r="O12" s="12">
        <f t="shared" si="2"/>
        <v>731427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10902</v>
      </c>
      <c r="C13" s="14">
        <v>11896</v>
      </c>
      <c r="D13" s="14">
        <v>7046</v>
      </c>
      <c r="E13" s="14">
        <v>1769</v>
      </c>
      <c r="F13" s="14">
        <v>9870</v>
      </c>
      <c r="G13" s="14">
        <v>16195</v>
      </c>
      <c r="H13" s="14">
        <v>8733</v>
      </c>
      <c r="I13" s="14">
        <v>2123</v>
      </c>
      <c r="J13" s="14">
        <v>7842</v>
      </c>
      <c r="K13" s="14">
        <v>6863</v>
      </c>
      <c r="L13" s="14">
        <v>8504</v>
      </c>
      <c r="M13" s="14">
        <v>3607</v>
      </c>
      <c r="N13" s="14">
        <v>2200</v>
      </c>
      <c r="O13" s="12">
        <f t="shared" si="2"/>
        <v>97550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9035</v>
      </c>
      <c r="C14" s="14">
        <f>C15+C16+C17</f>
        <v>6799</v>
      </c>
      <c r="D14" s="14">
        <f>D15+D16+D17</f>
        <v>6991</v>
      </c>
      <c r="E14" s="14">
        <f>E15+E16+E17</f>
        <v>1129</v>
      </c>
      <c r="F14" s="14">
        <f aca="true" t="shared" si="4" ref="F14:N14">F15+F16+F17</f>
        <v>6631</v>
      </c>
      <c r="G14" s="14">
        <f t="shared" si="4"/>
        <v>10371</v>
      </c>
      <c r="H14" s="14">
        <f>H15+H16+H17</f>
        <v>5893</v>
      </c>
      <c r="I14" s="14">
        <f>I15+I16+I17</f>
        <v>1378</v>
      </c>
      <c r="J14" s="14">
        <f>J15+J16+J17</f>
        <v>9032</v>
      </c>
      <c r="K14" s="14">
        <f>K15+K16+K17</f>
        <v>5833</v>
      </c>
      <c r="L14" s="14">
        <f>L15+L16+L17</f>
        <v>7441</v>
      </c>
      <c r="M14" s="14">
        <f t="shared" si="4"/>
        <v>2857</v>
      </c>
      <c r="N14" s="14">
        <f t="shared" si="4"/>
        <v>1629</v>
      </c>
      <c r="O14" s="12">
        <f t="shared" si="2"/>
        <v>75019</v>
      </c>
    </row>
    <row r="15" spans="1:26" ht="18.75" customHeight="1">
      <c r="A15" s="15" t="s">
        <v>13</v>
      </c>
      <c r="B15" s="14">
        <v>9002</v>
      </c>
      <c r="C15" s="14">
        <v>6778</v>
      </c>
      <c r="D15" s="14">
        <v>6983</v>
      </c>
      <c r="E15" s="14">
        <v>1129</v>
      </c>
      <c r="F15" s="14">
        <v>6624</v>
      </c>
      <c r="G15" s="14">
        <v>10358</v>
      </c>
      <c r="H15" s="14">
        <v>5871</v>
      </c>
      <c r="I15" s="14">
        <v>1377</v>
      </c>
      <c r="J15" s="14">
        <v>9013</v>
      </c>
      <c r="K15" s="14">
        <v>5823</v>
      </c>
      <c r="L15" s="14">
        <v>7417</v>
      </c>
      <c r="M15" s="14">
        <v>2854</v>
      </c>
      <c r="N15" s="14">
        <v>1627</v>
      </c>
      <c r="O15" s="12">
        <f t="shared" si="2"/>
        <v>74856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22</v>
      </c>
      <c r="C16" s="14">
        <v>16</v>
      </c>
      <c r="D16" s="14">
        <v>5</v>
      </c>
      <c r="E16" s="14">
        <v>0</v>
      </c>
      <c r="F16" s="14">
        <v>3</v>
      </c>
      <c r="G16" s="14">
        <v>8</v>
      </c>
      <c r="H16" s="14">
        <v>10</v>
      </c>
      <c r="I16" s="14">
        <v>1</v>
      </c>
      <c r="J16" s="14">
        <v>8</v>
      </c>
      <c r="K16" s="14">
        <v>7</v>
      </c>
      <c r="L16" s="14">
        <v>13</v>
      </c>
      <c r="M16" s="14">
        <v>2</v>
      </c>
      <c r="N16" s="14">
        <v>2</v>
      </c>
      <c r="O16" s="12">
        <f t="shared" si="2"/>
        <v>97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5</v>
      </c>
      <c r="D17" s="14">
        <v>3</v>
      </c>
      <c r="E17" s="14">
        <v>0</v>
      </c>
      <c r="F17" s="14">
        <v>4</v>
      </c>
      <c r="G17" s="14">
        <v>5</v>
      </c>
      <c r="H17" s="14">
        <v>12</v>
      </c>
      <c r="I17" s="14">
        <v>0</v>
      </c>
      <c r="J17" s="14">
        <v>11</v>
      </c>
      <c r="K17" s="14">
        <v>3</v>
      </c>
      <c r="L17" s="14">
        <v>11</v>
      </c>
      <c r="M17" s="14">
        <v>1</v>
      </c>
      <c r="N17" s="14">
        <v>0</v>
      </c>
      <c r="O17" s="12">
        <f t="shared" si="2"/>
        <v>66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141274</v>
      </c>
      <c r="C18" s="18">
        <f>C19+C20+C21</f>
        <v>89139</v>
      </c>
      <c r="D18" s="18">
        <f>D19+D20+D21</f>
        <v>79690</v>
      </c>
      <c r="E18" s="18">
        <f>E19+E20+E21</f>
        <v>14622</v>
      </c>
      <c r="F18" s="18">
        <f aca="true" t="shared" si="5" ref="F18:N18">F19+F20+F21</f>
        <v>74968</v>
      </c>
      <c r="G18" s="18">
        <f t="shared" si="5"/>
        <v>111317</v>
      </c>
      <c r="H18" s="18">
        <f>H19+H20+H21</f>
        <v>86473</v>
      </c>
      <c r="I18" s="18">
        <f>I19+I20+I21</f>
        <v>20897</v>
      </c>
      <c r="J18" s="18">
        <f>J19+J20+J21</f>
        <v>109531</v>
      </c>
      <c r="K18" s="18">
        <f>K19+K20+K21</f>
        <v>74533</v>
      </c>
      <c r="L18" s="18">
        <f>L19+L20+L21</f>
        <v>109421</v>
      </c>
      <c r="M18" s="18">
        <f t="shared" si="5"/>
        <v>42452</v>
      </c>
      <c r="N18" s="18">
        <f t="shared" si="5"/>
        <v>24931</v>
      </c>
      <c r="O18" s="12">
        <f aca="true" t="shared" si="6" ref="O18:O24">SUM(B18:N18)</f>
        <v>979248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77454</v>
      </c>
      <c r="C19" s="14">
        <v>51695</v>
      </c>
      <c r="D19" s="14">
        <v>46391</v>
      </c>
      <c r="E19" s="14">
        <v>8474</v>
      </c>
      <c r="F19" s="14">
        <v>41883</v>
      </c>
      <c r="G19" s="14">
        <v>62722</v>
      </c>
      <c r="H19" s="14">
        <v>49603</v>
      </c>
      <c r="I19" s="14">
        <v>12201</v>
      </c>
      <c r="J19" s="14">
        <v>62205</v>
      </c>
      <c r="K19" s="14">
        <v>41896</v>
      </c>
      <c r="L19" s="14">
        <v>59060</v>
      </c>
      <c r="M19" s="14">
        <v>23107</v>
      </c>
      <c r="N19" s="14">
        <v>13193</v>
      </c>
      <c r="O19" s="12">
        <f t="shared" si="6"/>
        <v>549884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57917</v>
      </c>
      <c r="C20" s="14">
        <v>32708</v>
      </c>
      <c r="D20" s="14">
        <v>30777</v>
      </c>
      <c r="E20" s="14">
        <v>5506</v>
      </c>
      <c r="F20" s="14">
        <v>29338</v>
      </c>
      <c r="G20" s="14">
        <v>42906</v>
      </c>
      <c r="H20" s="14">
        <v>33252</v>
      </c>
      <c r="I20" s="14">
        <v>7894</v>
      </c>
      <c r="J20" s="14">
        <v>43376</v>
      </c>
      <c r="K20" s="14">
        <v>29734</v>
      </c>
      <c r="L20" s="14">
        <v>45806</v>
      </c>
      <c r="M20" s="14">
        <v>17626</v>
      </c>
      <c r="N20" s="14">
        <v>10823</v>
      </c>
      <c r="O20" s="12">
        <f t="shared" si="6"/>
        <v>387663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5903</v>
      </c>
      <c r="C21" s="14">
        <v>4736</v>
      </c>
      <c r="D21" s="14">
        <v>2522</v>
      </c>
      <c r="E21" s="14">
        <v>642</v>
      </c>
      <c r="F21" s="14">
        <v>3747</v>
      </c>
      <c r="G21" s="14">
        <v>5689</v>
      </c>
      <c r="H21" s="14">
        <v>3618</v>
      </c>
      <c r="I21" s="14">
        <v>802</v>
      </c>
      <c r="J21" s="14">
        <v>3950</v>
      </c>
      <c r="K21" s="14">
        <v>2903</v>
      </c>
      <c r="L21" s="14">
        <v>4555</v>
      </c>
      <c r="M21" s="14">
        <v>1719</v>
      </c>
      <c r="N21" s="14">
        <v>915</v>
      </c>
      <c r="O21" s="12">
        <f t="shared" si="6"/>
        <v>41701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146942</v>
      </c>
      <c r="C22" s="14">
        <f>C23+C24</f>
        <v>111419</v>
      </c>
      <c r="D22" s="14">
        <f>D23+D24</f>
        <v>110663</v>
      </c>
      <c r="E22" s="14">
        <f>E23+E24</f>
        <v>23454</v>
      </c>
      <c r="F22" s="14">
        <f aca="true" t="shared" si="7" ref="F22:N22">F23+F24</f>
        <v>105310</v>
      </c>
      <c r="G22" s="14">
        <f t="shared" si="7"/>
        <v>154908</v>
      </c>
      <c r="H22" s="14">
        <f>H23+H24</f>
        <v>97571</v>
      </c>
      <c r="I22" s="14">
        <f>I23+I24</f>
        <v>22157</v>
      </c>
      <c r="J22" s="14">
        <f>J23+J24</f>
        <v>111573</v>
      </c>
      <c r="K22" s="14">
        <f>K23+K24</f>
        <v>90307</v>
      </c>
      <c r="L22" s="14">
        <f>L23+L24</f>
        <v>85197</v>
      </c>
      <c r="M22" s="14">
        <f t="shared" si="7"/>
        <v>30048</v>
      </c>
      <c r="N22" s="14">
        <f t="shared" si="7"/>
        <v>18851</v>
      </c>
      <c r="O22" s="12">
        <f t="shared" si="6"/>
        <v>1108400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78672</v>
      </c>
      <c r="C23" s="14">
        <v>66973</v>
      </c>
      <c r="D23" s="14">
        <v>62023</v>
      </c>
      <c r="E23" s="14">
        <v>14591</v>
      </c>
      <c r="F23" s="14">
        <v>60777</v>
      </c>
      <c r="G23" s="14">
        <v>94461</v>
      </c>
      <c r="H23" s="14">
        <v>60090</v>
      </c>
      <c r="I23" s="14">
        <v>14548</v>
      </c>
      <c r="J23" s="14">
        <v>59790</v>
      </c>
      <c r="K23" s="14">
        <v>52024</v>
      </c>
      <c r="L23" s="14">
        <v>49264</v>
      </c>
      <c r="M23" s="14">
        <v>17330</v>
      </c>
      <c r="N23" s="14">
        <v>9432</v>
      </c>
      <c r="O23" s="12">
        <f t="shared" si="6"/>
        <v>639975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68270</v>
      </c>
      <c r="C24" s="14">
        <v>44446</v>
      </c>
      <c r="D24" s="14">
        <v>48640</v>
      </c>
      <c r="E24" s="14">
        <v>8863</v>
      </c>
      <c r="F24" s="14">
        <v>44533</v>
      </c>
      <c r="G24" s="14">
        <v>60447</v>
      </c>
      <c r="H24" s="14">
        <v>37481</v>
      </c>
      <c r="I24" s="14">
        <v>7609</v>
      </c>
      <c r="J24" s="14">
        <v>51783</v>
      </c>
      <c r="K24" s="14">
        <v>38283</v>
      </c>
      <c r="L24" s="14">
        <v>35933</v>
      </c>
      <c r="M24" s="14">
        <v>12718</v>
      </c>
      <c r="N24" s="14">
        <v>9419</v>
      </c>
      <c r="O24" s="12">
        <f t="shared" si="6"/>
        <v>468425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1126038.548</v>
      </c>
      <c r="C28" s="56">
        <f aca="true" t="shared" si="8" ref="C28:N28">C29+C30</f>
        <v>875509.1595999999</v>
      </c>
      <c r="D28" s="56">
        <f t="shared" si="8"/>
        <v>760563.0318</v>
      </c>
      <c r="E28" s="56">
        <f t="shared" si="8"/>
        <v>204836.82739999998</v>
      </c>
      <c r="F28" s="56">
        <f t="shared" si="8"/>
        <v>775317.3145000001</v>
      </c>
      <c r="G28" s="56">
        <f t="shared" si="8"/>
        <v>909525.8576</v>
      </c>
      <c r="H28" s="56">
        <f t="shared" si="8"/>
        <v>741269.2012000001</v>
      </c>
      <c r="I28" s="56">
        <f t="shared" si="8"/>
        <v>180599.8984</v>
      </c>
      <c r="J28" s="56">
        <f t="shared" si="8"/>
        <v>934507.6904000001</v>
      </c>
      <c r="K28" s="56">
        <f t="shared" si="8"/>
        <v>783634.2572</v>
      </c>
      <c r="L28" s="56">
        <f t="shared" si="8"/>
        <v>886686.2584</v>
      </c>
      <c r="M28" s="56">
        <f t="shared" si="8"/>
        <v>463922.9975</v>
      </c>
      <c r="N28" s="56">
        <f t="shared" si="8"/>
        <v>250905.2935</v>
      </c>
      <c r="O28" s="56">
        <f>SUM(B28:N28)</f>
        <v>8893316.3355</v>
      </c>
      <c r="Q28" s="64"/>
    </row>
    <row r="29" spans="1:15" ht="18.75" customHeight="1">
      <c r="A29" s="54" t="s">
        <v>57</v>
      </c>
      <c r="B29" s="52">
        <f aca="true" t="shared" si="9" ref="B29:N29">B26*B7</f>
        <v>1121387.648</v>
      </c>
      <c r="C29" s="52">
        <f t="shared" si="9"/>
        <v>868488.7595999999</v>
      </c>
      <c r="D29" s="52">
        <f t="shared" si="9"/>
        <v>748936.4218</v>
      </c>
      <c r="E29" s="52">
        <f t="shared" si="9"/>
        <v>204836.82739999998</v>
      </c>
      <c r="F29" s="52">
        <f t="shared" si="9"/>
        <v>768713.8845</v>
      </c>
      <c r="G29" s="52">
        <f t="shared" si="9"/>
        <v>904858.0475999999</v>
      </c>
      <c r="H29" s="52">
        <f t="shared" si="9"/>
        <v>737768.6712000001</v>
      </c>
      <c r="I29" s="52">
        <f t="shared" si="9"/>
        <v>180599.8984</v>
      </c>
      <c r="J29" s="52">
        <f t="shared" si="9"/>
        <v>923382.0304</v>
      </c>
      <c r="K29" s="52">
        <f t="shared" si="9"/>
        <v>768193.5972</v>
      </c>
      <c r="L29" s="52">
        <f t="shared" si="9"/>
        <v>875561.7284</v>
      </c>
      <c r="M29" s="52">
        <f t="shared" si="9"/>
        <v>458671.7375</v>
      </c>
      <c r="N29" s="52">
        <f t="shared" si="9"/>
        <v>248630.5335</v>
      </c>
      <c r="O29" s="53">
        <f>SUM(B29:N29)</f>
        <v>8810029.785500001</v>
      </c>
    </row>
    <row r="30" spans="1:26" ht="18.75" customHeight="1">
      <c r="A30" s="17" t="s">
        <v>55</v>
      </c>
      <c r="B30" s="52">
        <v>4650.9</v>
      </c>
      <c r="C30" s="52">
        <v>7020.4</v>
      </c>
      <c r="D30" s="52">
        <v>11626.61</v>
      </c>
      <c r="E30" s="52">
        <v>0</v>
      </c>
      <c r="F30" s="52">
        <v>6603.43</v>
      </c>
      <c r="G30" s="52">
        <v>4667.81</v>
      </c>
      <c r="H30" s="52">
        <v>3500.53</v>
      </c>
      <c r="I30" s="52">
        <v>0</v>
      </c>
      <c r="J30" s="52">
        <v>11125.66</v>
      </c>
      <c r="K30" s="52">
        <v>15440.66</v>
      </c>
      <c r="L30" s="52">
        <v>11124.53</v>
      </c>
      <c r="M30" s="52">
        <v>5251.26</v>
      </c>
      <c r="N30" s="52">
        <v>2274.76</v>
      </c>
      <c r="O30" s="53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-44144.19</v>
      </c>
      <c r="C32" s="25">
        <f t="shared" si="10"/>
        <v>55069.350000000006</v>
      </c>
      <c r="D32" s="25">
        <f t="shared" si="10"/>
        <v>-33146.39</v>
      </c>
      <c r="E32" s="25">
        <f t="shared" si="10"/>
        <v>33552.08</v>
      </c>
      <c r="F32" s="25">
        <f t="shared" si="10"/>
        <v>176721.42</v>
      </c>
      <c r="G32" s="25">
        <f t="shared" si="10"/>
        <v>155309.73</v>
      </c>
      <c r="H32" s="25">
        <f t="shared" si="10"/>
        <v>296590.61</v>
      </c>
      <c r="I32" s="25">
        <f t="shared" si="10"/>
        <v>3165.7999999999993</v>
      </c>
      <c r="J32" s="25">
        <f t="shared" si="10"/>
        <v>45948.72</v>
      </c>
      <c r="K32" s="25">
        <f t="shared" si="10"/>
        <v>-34087.3</v>
      </c>
      <c r="L32" s="25">
        <f t="shared" si="10"/>
        <v>169605.06</v>
      </c>
      <c r="M32" s="25">
        <f t="shared" si="10"/>
        <v>-34696</v>
      </c>
      <c r="N32" s="25">
        <f t="shared" si="10"/>
        <v>-21745.84</v>
      </c>
      <c r="O32" s="25">
        <f t="shared" si="10"/>
        <v>768143.0499999999</v>
      </c>
    </row>
    <row r="33" spans="1:15" ht="18.75" customHeight="1">
      <c r="A33" s="17" t="s">
        <v>58</v>
      </c>
      <c r="B33" s="26">
        <f>+B34</f>
        <v>-85020</v>
      </c>
      <c r="C33" s="26">
        <f aca="true" t="shared" si="11" ref="C33:O33">+C34</f>
        <v>-86800</v>
      </c>
      <c r="D33" s="26">
        <f t="shared" si="11"/>
        <v>-58768</v>
      </c>
      <c r="E33" s="26">
        <f t="shared" si="11"/>
        <v>-11676</v>
      </c>
      <c r="F33" s="26">
        <f t="shared" si="11"/>
        <v>-53748</v>
      </c>
      <c r="G33" s="26">
        <f t="shared" si="11"/>
        <v>-89796</v>
      </c>
      <c r="H33" s="26">
        <f t="shared" si="11"/>
        <v>-76908</v>
      </c>
      <c r="I33" s="26">
        <f t="shared" si="11"/>
        <v>-17868</v>
      </c>
      <c r="J33" s="26">
        <f t="shared" si="11"/>
        <v>-53676</v>
      </c>
      <c r="K33" s="26">
        <f t="shared" si="11"/>
        <v>-64636</v>
      </c>
      <c r="L33" s="26">
        <f t="shared" si="11"/>
        <v>-52688</v>
      </c>
      <c r="M33" s="26">
        <f t="shared" si="11"/>
        <v>-34696</v>
      </c>
      <c r="N33" s="26">
        <f t="shared" si="11"/>
        <v>-23740</v>
      </c>
      <c r="O33" s="26">
        <f t="shared" si="11"/>
        <v>-710020</v>
      </c>
    </row>
    <row r="34" spans="1:26" ht="18.75" customHeight="1">
      <c r="A34" s="13" t="s">
        <v>59</v>
      </c>
      <c r="B34" s="20">
        <f>ROUND(-B9*$D$3,2)</f>
        <v>-85020</v>
      </c>
      <c r="C34" s="20">
        <f>ROUND(-C9*$D$3,2)</f>
        <v>-86800</v>
      </c>
      <c r="D34" s="20">
        <f>ROUND(-D9*$D$3,2)</f>
        <v>-58768</v>
      </c>
      <c r="E34" s="20">
        <f>ROUND(-E9*$D$3,2)</f>
        <v>-11676</v>
      </c>
      <c r="F34" s="20">
        <f aca="true" t="shared" si="12" ref="F34:N34">ROUND(-F9*$D$3,2)</f>
        <v>-53748</v>
      </c>
      <c r="G34" s="20">
        <f t="shared" si="12"/>
        <v>-89796</v>
      </c>
      <c r="H34" s="20">
        <f t="shared" si="12"/>
        <v>-76908</v>
      </c>
      <c r="I34" s="20">
        <f>ROUND(-I9*$D$3,2)</f>
        <v>-17868</v>
      </c>
      <c r="J34" s="20">
        <f>ROUND(-J9*$D$3,2)</f>
        <v>-53676</v>
      </c>
      <c r="K34" s="20">
        <f>ROUND(-K9*$D$3,2)</f>
        <v>-64636</v>
      </c>
      <c r="L34" s="20">
        <f>ROUND(-L9*$D$3,2)</f>
        <v>-52688</v>
      </c>
      <c r="M34" s="20">
        <f t="shared" si="12"/>
        <v>-34696</v>
      </c>
      <c r="N34" s="20">
        <f t="shared" si="12"/>
        <v>-23740</v>
      </c>
      <c r="O34" s="44">
        <f aca="true" t="shared" si="13" ref="O34:O45">SUM(B34:N34)</f>
        <v>-710020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-22968.09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-25468.09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-500-22468.09</f>
        <v>-22968.09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-25468.09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40875.81</v>
      </c>
      <c r="C42" s="27">
        <v>141869.35</v>
      </c>
      <c r="D42" s="27">
        <v>48589.7</v>
      </c>
      <c r="E42" s="27">
        <v>45228.08</v>
      </c>
      <c r="F42" s="27">
        <v>230969.42</v>
      </c>
      <c r="G42" s="27">
        <v>245605.73</v>
      </c>
      <c r="H42" s="27">
        <v>373498.61</v>
      </c>
      <c r="I42" s="27">
        <v>22533.8</v>
      </c>
      <c r="J42" s="27">
        <v>99624.72</v>
      </c>
      <c r="K42" s="27">
        <v>30548.7</v>
      </c>
      <c r="L42" s="27">
        <v>222293.06</v>
      </c>
      <c r="M42" s="27">
        <v>0</v>
      </c>
      <c r="N42" s="27">
        <v>1994.16</v>
      </c>
      <c r="O42" s="24">
        <f t="shared" si="13"/>
        <v>1503631.14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1081894.358</v>
      </c>
      <c r="C46" s="29">
        <f t="shared" si="15"/>
        <v>930578.5095999999</v>
      </c>
      <c r="D46" s="29">
        <f t="shared" si="15"/>
        <v>727416.6418</v>
      </c>
      <c r="E46" s="29">
        <f t="shared" si="15"/>
        <v>238388.90739999997</v>
      </c>
      <c r="F46" s="29">
        <f t="shared" si="15"/>
        <v>952038.7345000001</v>
      </c>
      <c r="G46" s="29">
        <f t="shared" si="15"/>
        <v>1064835.5876</v>
      </c>
      <c r="H46" s="29">
        <f t="shared" si="15"/>
        <v>1037859.8112000001</v>
      </c>
      <c r="I46" s="29">
        <f t="shared" si="15"/>
        <v>183765.6984</v>
      </c>
      <c r="J46" s="29">
        <f t="shared" si="15"/>
        <v>980456.4104</v>
      </c>
      <c r="K46" s="29">
        <f t="shared" si="15"/>
        <v>749546.9572</v>
      </c>
      <c r="L46" s="29">
        <f t="shared" si="15"/>
        <v>1056291.3184</v>
      </c>
      <c r="M46" s="29">
        <f t="shared" si="15"/>
        <v>429226.9975</v>
      </c>
      <c r="N46" s="29">
        <f t="shared" si="15"/>
        <v>229159.4535</v>
      </c>
      <c r="O46" s="29">
        <f>SUM(B46:N46)</f>
        <v>9661459.385500003</v>
      </c>
      <c r="P46" s="67"/>
      <c r="T46"/>
      <c r="U46"/>
      <c r="V46"/>
      <c r="W46"/>
      <c r="X46"/>
      <c r="Y46"/>
      <c r="Z46"/>
    </row>
    <row r="47" spans="1:19" ht="15" customHeight="1">
      <c r="A47" s="33"/>
      <c r="B47" s="45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1081894.3599999999</v>
      </c>
      <c r="C49" s="35">
        <f aca="true" t="shared" si="16" ref="C49:N49">SUM(C50:C63)</f>
        <v>930578.52</v>
      </c>
      <c r="D49" s="35">
        <f t="shared" si="16"/>
        <v>727416.64</v>
      </c>
      <c r="E49" s="35">
        <f t="shared" si="16"/>
        <v>238388.90999999997</v>
      </c>
      <c r="F49" s="35">
        <f t="shared" si="16"/>
        <v>952038.73</v>
      </c>
      <c r="G49" s="35">
        <f t="shared" si="16"/>
        <v>1064835.59</v>
      </c>
      <c r="H49" s="35">
        <f t="shared" si="16"/>
        <v>1037859.81</v>
      </c>
      <c r="I49" s="35">
        <f t="shared" si="16"/>
        <v>183765.7</v>
      </c>
      <c r="J49" s="35">
        <f t="shared" si="16"/>
        <v>980456.41</v>
      </c>
      <c r="K49" s="35">
        <f t="shared" si="16"/>
        <v>749546.96</v>
      </c>
      <c r="L49" s="35">
        <f t="shared" si="16"/>
        <v>1056291.32</v>
      </c>
      <c r="M49" s="35">
        <f t="shared" si="16"/>
        <v>429227</v>
      </c>
      <c r="N49" s="35">
        <f t="shared" si="16"/>
        <v>229159.45</v>
      </c>
      <c r="O49" s="29">
        <f>SUM(O50:O63)</f>
        <v>9661459.4</v>
      </c>
      <c r="Q49" s="66"/>
    </row>
    <row r="50" spans="1:18" ht="18.75" customHeight="1">
      <c r="A50" s="17" t="s">
        <v>39</v>
      </c>
      <c r="B50" s="35">
        <v>208991.76</v>
      </c>
      <c r="C50" s="35">
        <v>233278.22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442269.98</v>
      </c>
      <c r="P50"/>
      <c r="Q50" s="66"/>
      <c r="R50" s="67"/>
    </row>
    <row r="51" spans="1:16" ht="18.75" customHeight="1">
      <c r="A51" s="17" t="s">
        <v>40</v>
      </c>
      <c r="B51" s="35">
        <v>872902.6</v>
      </c>
      <c r="C51" s="35">
        <v>697300.3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1570202.9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727416.64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727416.64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238388.90999999997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238388.90999999997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952038.73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952038.73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1064835.59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1064835.59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1037859.81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1037859.81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183765.7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183765.7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980456.41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980456.41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749546.96</v>
      </c>
      <c r="L59" s="34">
        <v>0</v>
      </c>
      <c r="M59" s="34">
        <v>0</v>
      </c>
      <c r="N59" s="34">
        <v>0</v>
      </c>
      <c r="O59" s="29">
        <f t="shared" si="17"/>
        <v>749546.96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1056291.32</v>
      </c>
      <c r="M60" s="34">
        <v>0</v>
      </c>
      <c r="N60" s="34">
        <v>0</v>
      </c>
      <c r="O60" s="26">
        <f t="shared" si="17"/>
        <v>1056291.32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429227</v>
      </c>
      <c r="N61" s="34">
        <v>0</v>
      </c>
      <c r="O61" s="29">
        <f t="shared" si="17"/>
        <v>429227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229159.45</v>
      </c>
      <c r="O62" s="26">
        <f t="shared" si="17"/>
        <v>229159.45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2.447441069362866</v>
      </c>
      <c r="C67" s="42">
        <v>2.6054711809728635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 customHeight="1">
      <c r="A81" s="60" t="s">
        <v>96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</row>
    <row r="82" spans="1:14" ht="15.75">
      <c r="A82" s="69" t="s">
        <v>97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9" ht="14.25">
      <c r="B83" s="63"/>
      <c r="H83" s="39"/>
      <c r="I83" s="39"/>
    </row>
    <row r="84" ht="14.25">
      <c r="B84" s="63"/>
    </row>
    <row r="85" spans="8:12" ht="14.25">
      <c r="H85" s="40"/>
      <c r="I85" s="40"/>
      <c r="J85" s="41"/>
      <c r="K85" s="41"/>
      <c r="L85" s="41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2018-11-30T13:07:35Z</dcterms:modified>
  <cp:category/>
  <cp:version/>
  <cp:contentType/>
  <cp:contentStatus/>
</cp:coreProperties>
</file>