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<sst xmlns="http://schemas.openxmlformats.org/spreadsheetml/2006/main" count="99" uniqueCount="97">
  <si>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</si>
  <si>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</si>
  <si>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</si>
  <si>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</si>
  <si>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</si>
  <si>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</si>
  <si>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</si>
  <si>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</si>
  <si>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</si>
  <si>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</si>
  <si>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</si>
  <si>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</si>
  <si>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</si>
  <si>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</si>
  <si>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</si>
  <si>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</si>
  <si>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</si>
  <si>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</si>
  <si>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</si>
  <si>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</si>
  <si>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</si>
  <si>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</si>
  <si>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</si>
  <si>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</si>
  <si>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</si>
  <si>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</si>
  <si>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</si>
  <si>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</si>
  <si>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</si>
  <si>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</si>
  <si>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</si>
  <si>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</si>
  <si>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</si>
  <si>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</si>
  <si>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</si>
  <si>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</si>
  <si>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</si>
  <si>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</si>
  <si>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</si>
  <si>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</si>
  <si>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</si>
  <si>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</si>
  <si>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</si>
  <si>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</si>
  <si>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</si>
  <si>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</si>
  <si>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</si>
  <si>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</si>
  <si>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</si>
  <si>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</si>
  <si>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</si>
  <si>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</si>
  <si>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</si>
  <si>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</si>
  <si>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</si>
  <si>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</si>
  <si>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</si>
  <si>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</si>
  <si>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</si>
  <si>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</si>
  <si>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</si>
  <si>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</si>
  <si>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</si>
  <si>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</si>
  <si>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</si>
  <si>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</si>
  <si>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</si>
  <si>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</si>
  <si>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</si>
  <si>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</si>
  <si>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</si>
  <si>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</si>
  <si>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</si>
  <si>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</si>
  <si>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</si>
  <si>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</si>
  <si>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</si>
  <si>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</si>
  <si>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</si>
  <si>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</si>
  <si>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</si>
  <si>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</si>
  <si>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</si>
  <si>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</si>
  <si>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</si>
  <si>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</si>
  <si>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</si>
  <si>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</si>
  <si>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</si>
  <si>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</si>
  <si>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</si>
  <si>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</si>
  <si>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</si>
  <si>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</si>
  <si>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4.3. Revisão de Remuneração pelo Transporte Coletivo</t>
  </si>
  <si>
    <t>9. Tarifa de Remuneração por Passageiro(1)</t>
  </si>
  <si>
    <t>OPERAÇÃO 25/11/18 - VENCIMENTO 30/11/18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</si>
</sst>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203641</v>
      </c>
      <c r="C7" s="10">
        <f t="shared" si="0"/>
        <v>138642</v>
      </c>
      <c r="D7" s="10">
        <f t="shared" si="0"/>
        <v>170114</v>
      </c>
      <c r="E7" s="10">
        <f t="shared" si="0"/>
        <v>26841</v>
      </c>
      <c r="F7" s="10">
        <f t="shared" si="0"/>
        <v>150668</v>
      </c>
      <c r="G7" s="10">
        <f t="shared" si="0"/>
        <v>211714</v>
      </c>
      <c r="H7" s="10">
        <f t="shared" si="0"/>
        <v>123797</v>
      </c>
      <c r="I7" s="10">
        <f t="shared" si="0"/>
        <v>26807</v>
      </c>
      <c r="J7" s="10">
        <f t="shared" si="0"/>
        <v>179505</v>
      </c>
      <c r="K7" s="10">
        <f t="shared" si="0"/>
        <v>130310</v>
      </c>
      <c r="L7" s="10">
        <f t="shared" si="0"/>
        <v>162498</v>
      </c>
      <c r="M7" s="10">
        <f t="shared" si="0"/>
        <v>52565</v>
      </c>
      <c r="N7" s="10">
        <f t="shared" si="0"/>
        <v>31559</v>
      </c>
      <c r="O7" s="10">
        <f>+O8+O18+O22</f>
        <v>1608661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93077</v>
      </c>
      <c r="C8" s="12">
        <f t="shared" si="1"/>
        <v>66212</v>
      </c>
      <c r="D8" s="12">
        <f t="shared" si="1"/>
        <v>83545</v>
      </c>
      <c r="E8" s="12">
        <f t="shared" si="1"/>
        <v>11846</v>
      </c>
      <c r="F8" s="12">
        <f t="shared" si="1"/>
        <v>70832</v>
      </c>
      <c r="G8" s="12">
        <f t="shared" si="1"/>
        <v>100672</v>
      </c>
      <c r="H8" s="12">
        <f t="shared" si="1"/>
        <v>59248</v>
      </c>
      <c r="I8" s="12">
        <f t="shared" si="1"/>
        <v>12912</v>
      </c>
      <c r="J8" s="12">
        <f t="shared" si="1"/>
        <v>86077</v>
      </c>
      <c r="K8" s="12">
        <f t="shared" si="1"/>
        <v>61834</v>
      </c>
      <c r="L8" s="12">
        <f t="shared" si="1"/>
        <v>77438</v>
      </c>
      <c r="M8" s="12">
        <f t="shared" si="1"/>
        <v>27650</v>
      </c>
      <c r="N8" s="12">
        <f t="shared" si="1"/>
        <v>17431</v>
      </c>
      <c r="O8" s="12">
        <f>SUM(B8:N8)</f>
        <v>768774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13221</v>
      </c>
      <c r="C9" s="14">
        <v>12000</v>
      </c>
      <c r="D9" s="14">
        <v>10190</v>
      </c>
      <c r="E9" s="14">
        <v>1508</v>
      </c>
      <c r="F9" s="14">
        <v>9365</v>
      </c>
      <c r="G9" s="14">
        <v>14871</v>
      </c>
      <c r="H9" s="14">
        <v>10960</v>
      </c>
      <c r="I9" s="14">
        <v>2093</v>
      </c>
      <c r="J9" s="14">
        <v>8969</v>
      </c>
      <c r="K9" s="14">
        <v>9942</v>
      </c>
      <c r="L9" s="14">
        <v>8689</v>
      </c>
      <c r="M9" s="14">
        <v>3914</v>
      </c>
      <c r="N9" s="14">
        <v>2519</v>
      </c>
      <c r="O9" s="12">
        <f aca="true" t="shared" si="2" ref="O9:O17">SUM(B9:N9)</f>
        <v>108241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75475</v>
      </c>
      <c r="C10" s="14">
        <f>C11+C12+C13</f>
        <v>51246</v>
      </c>
      <c r="D10" s="14">
        <f>D11+D12+D13</f>
        <v>69824</v>
      </c>
      <c r="E10" s="14">
        <f>E11+E12+E13</f>
        <v>9786</v>
      </c>
      <c r="F10" s="14">
        <f aca="true" t="shared" si="3" ref="F10:N10">F11+F12+F13</f>
        <v>57986</v>
      </c>
      <c r="G10" s="14">
        <f t="shared" si="3"/>
        <v>80899</v>
      </c>
      <c r="H10" s="14">
        <f>H11+H12+H13</f>
        <v>45703</v>
      </c>
      <c r="I10" s="14">
        <f>I11+I12+I13</f>
        <v>10211</v>
      </c>
      <c r="J10" s="14">
        <f>J11+J12+J13</f>
        <v>72712</v>
      </c>
      <c r="K10" s="14">
        <f>K11+K12+K13</f>
        <v>48929</v>
      </c>
      <c r="L10" s="14">
        <f>L11+L12+L13</f>
        <v>64404</v>
      </c>
      <c r="M10" s="14">
        <f t="shared" si="3"/>
        <v>22533</v>
      </c>
      <c r="N10" s="14">
        <f t="shared" si="3"/>
        <v>14295</v>
      </c>
      <c r="O10" s="12">
        <f t="shared" si="2"/>
        <v>624003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37371</v>
      </c>
      <c r="C11" s="14">
        <v>25699</v>
      </c>
      <c r="D11" s="14">
        <v>34552</v>
      </c>
      <c r="E11" s="14">
        <v>4925</v>
      </c>
      <c r="F11" s="14">
        <v>28656</v>
      </c>
      <c r="G11" s="14">
        <v>39362</v>
      </c>
      <c r="H11" s="14">
        <v>22731</v>
      </c>
      <c r="I11" s="14">
        <v>5160</v>
      </c>
      <c r="J11" s="14">
        <v>35362</v>
      </c>
      <c r="K11" s="14">
        <v>22836</v>
      </c>
      <c r="L11" s="14">
        <v>28766</v>
      </c>
      <c r="M11" s="14">
        <v>9639</v>
      </c>
      <c r="N11" s="14">
        <v>6035</v>
      </c>
      <c r="O11" s="12">
        <f t="shared" si="2"/>
        <v>301094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34843</v>
      </c>
      <c r="C12" s="14">
        <v>22495</v>
      </c>
      <c r="D12" s="14">
        <v>32965</v>
      </c>
      <c r="E12" s="14">
        <v>4431</v>
      </c>
      <c r="F12" s="14">
        <v>26553</v>
      </c>
      <c r="G12" s="14">
        <v>36789</v>
      </c>
      <c r="H12" s="14">
        <v>20825</v>
      </c>
      <c r="I12" s="14">
        <v>4514</v>
      </c>
      <c r="J12" s="14">
        <v>35054</v>
      </c>
      <c r="K12" s="14">
        <v>23998</v>
      </c>
      <c r="L12" s="14">
        <v>33093</v>
      </c>
      <c r="M12" s="14">
        <v>12006</v>
      </c>
      <c r="N12" s="14">
        <v>7763</v>
      </c>
      <c r="O12" s="12">
        <f t="shared" si="2"/>
        <v>295329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3261</v>
      </c>
      <c r="C13" s="14">
        <v>3052</v>
      </c>
      <c r="D13" s="14">
        <v>2307</v>
      </c>
      <c r="E13" s="14">
        <v>430</v>
      </c>
      <c r="F13" s="14">
        <v>2777</v>
      </c>
      <c r="G13" s="14">
        <v>4748</v>
      </c>
      <c r="H13" s="14">
        <v>2147</v>
      </c>
      <c r="I13" s="14">
        <v>537</v>
      </c>
      <c r="J13" s="14">
        <v>2296</v>
      </c>
      <c r="K13" s="14">
        <v>2095</v>
      </c>
      <c r="L13" s="14">
        <v>2545</v>
      </c>
      <c r="M13" s="14">
        <v>888</v>
      </c>
      <c r="N13" s="14">
        <v>497</v>
      </c>
      <c r="O13" s="12">
        <f t="shared" si="2"/>
        <v>27580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4381</v>
      </c>
      <c r="C14" s="14">
        <f>C15+C16+C17</f>
        <v>2966</v>
      </c>
      <c r="D14" s="14">
        <f>D15+D16+D17</f>
        <v>3531</v>
      </c>
      <c r="E14" s="14">
        <f>E15+E16+E17</f>
        <v>552</v>
      </c>
      <c r="F14" s="14">
        <f aca="true" t="shared" si="4" ref="F14:N14">F15+F16+F17</f>
        <v>3481</v>
      </c>
      <c r="G14" s="14">
        <f t="shared" si="4"/>
        <v>4902</v>
      </c>
      <c r="H14" s="14">
        <f>H15+H16+H17</f>
        <v>2585</v>
      </c>
      <c r="I14" s="14">
        <f>I15+I16+I17</f>
        <v>608</v>
      </c>
      <c r="J14" s="14">
        <f>J15+J16+J17</f>
        <v>4396</v>
      </c>
      <c r="K14" s="14">
        <f>K15+K16+K17</f>
        <v>2963</v>
      </c>
      <c r="L14" s="14">
        <f>L15+L16+L17</f>
        <v>4345</v>
      </c>
      <c r="M14" s="14">
        <f t="shared" si="4"/>
        <v>1203</v>
      </c>
      <c r="N14" s="14">
        <f t="shared" si="4"/>
        <v>617</v>
      </c>
      <c r="O14" s="12">
        <f t="shared" si="2"/>
        <v>36530</v>
      </c>
    </row>
    <row r="15" spans="1:26" ht="18.75" customHeight="1">
      <c r="A15" s="15" t="s">
        <v>13</v>
      </c>
      <c r="B15" s="14">
        <v>4366</v>
      </c>
      <c r="C15" s="14">
        <v>2957</v>
      </c>
      <c r="D15" s="14">
        <v>3530</v>
      </c>
      <c r="E15" s="14">
        <v>551</v>
      </c>
      <c r="F15" s="14">
        <v>3471</v>
      </c>
      <c r="G15" s="14">
        <v>4894</v>
      </c>
      <c r="H15" s="14">
        <v>2576</v>
      </c>
      <c r="I15" s="14">
        <v>605</v>
      </c>
      <c r="J15" s="14">
        <v>4386</v>
      </c>
      <c r="K15" s="14">
        <v>2960</v>
      </c>
      <c r="L15" s="14">
        <v>4336</v>
      </c>
      <c r="M15" s="14">
        <v>1200</v>
      </c>
      <c r="N15" s="14">
        <v>616</v>
      </c>
      <c r="O15" s="12">
        <f t="shared" si="2"/>
        <v>36448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10</v>
      </c>
      <c r="C16" s="14">
        <v>6</v>
      </c>
      <c r="D16" s="14">
        <v>0</v>
      </c>
      <c r="E16" s="14">
        <v>1</v>
      </c>
      <c r="F16" s="14">
        <v>4</v>
      </c>
      <c r="G16" s="14">
        <v>5</v>
      </c>
      <c r="H16" s="14">
        <v>4</v>
      </c>
      <c r="I16" s="14">
        <v>2</v>
      </c>
      <c r="J16" s="14">
        <v>8</v>
      </c>
      <c r="K16" s="14">
        <v>0</v>
      </c>
      <c r="L16" s="14">
        <v>6</v>
      </c>
      <c r="M16" s="14">
        <v>0</v>
      </c>
      <c r="N16" s="14">
        <v>1</v>
      </c>
      <c r="O16" s="12">
        <f t="shared" si="2"/>
        <v>47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3</v>
      </c>
      <c r="D17" s="14">
        <v>1</v>
      </c>
      <c r="E17" s="14">
        <v>0</v>
      </c>
      <c r="F17" s="14">
        <v>6</v>
      </c>
      <c r="G17" s="14">
        <v>3</v>
      </c>
      <c r="H17" s="14">
        <v>5</v>
      </c>
      <c r="I17" s="14">
        <v>1</v>
      </c>
      <c r="J17" s="14">
        <v>2</v>
      </c>
      <c r="K17" s="14">
        <v>3</v>
      </c>
      <c r="L17" s="14">
        <v>3</v>
      </c>
      <c r="M17" s="14">
        <v>3</v>
      </c>
      <c r="N17" s="14">
        <v>0</v>
      </c>
      <c r="O17" s="12">
        <f t="shared" si="2"/>
        <v>35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51690</v>
      </c>
      <c r="C18" s="18">
        <f>C19+C20+C21</f>
        <v>30542</v>
      </c>
      <c r="D18" s="18">
        <f>D19+D20+D21</f>
        <v>36442</v>
      </c>
      <c r="E18" s="18">
        <f>E19+E20+E21</f>
        <v>5882</v>
      </c>
      <c r="F18" s="18">
        <f aca="true" t="shared" si="5" ref="F18:N18">F19+F20+F21</f>
        <v>33397</v>
      </c>
      <c r="G18" s="18">
        <f t="shared" si="5"/>
        <v>43464</v>
      </c>
      <c r="H18" s="18">
        <f>H19+H20+H21</f>
        <v>27967</v>
      </c>
      <c r="I18" s="18">
        <f>I19+I20+I21</f>
        <v>6022</v>
      </c>
      <c r="J18" s="18">
        <f>J19+J20+J21</f>
        <v>46966</v>
      </c>
      <c r="K18" s="18">
        <f>K19+K20+K21</f>
        <v>28995</v>
      </c>
      <c r="L18" s="18">
        <f>L19+L20+L21</f>
        <v>48831</v>
      </c>
      <c r="M18" s="18">
        <f t="shared" si="5"/>
        <v>13972</v>
      </c>
      <c r="N18" s="18">
        <f t="shared" si="5"/>
        <v>8103</v>
      </c>
      <c r="O18" s="12">
        <f aca="true" t="shared" si="6" ref="O18:O24">SUM(B18:N18)</f>
        <v>382273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29157</v>
      </c>
      <c r="C19" s="14">
        <v>18762</v>
      </c>
      <c r="D19" s="14">
        <v>20614</v>
      </c>
      <c r="E19" s="14">
        <v>3478</v>
      </c>
      <c r="F19" s="14">
        <v>19882</v>
      </c>
      <c r="G19" s="14">
        <v>25081</v>
      </c>
      <c r="H19" s="14">
        <v>16585</v>
      </c>
      <c r="I19" s="14">
        <v>3573</v>
      </c>
      <c r="J19" s="14">
        <v>26241</v>
      </c>
      <c r="K19" s="14">
        <v>16143</v>
      </c>
      <c r="L19" s="14">
        <v>25032</v>
      </c>
      <c r="M19" s="14">
        <v>7191</v>
      </c>
      <c r="N19" s="14">
        <v>4088</v>
      </c>
      <c r="O19" s="12">
        <f t="shared" si="6"/>
        <v>215827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20899</v>
      </c>
      <c r="C20" s="14">
        <v>10598</v>
      </c>
      <c r="D20" s="14">
        <v>14975</v>
      </c>
      <c r="E20" s="14">
        <v>2225</v>
      </c>
      <c r="F20" s="14">
        <v>12440</v>
      </c>
      <c r="G20" s="14">
        <v>16772</v>
      </c>
      <c r="H20" s="14">
        <v>10626</v>
      </c>
      <c r="I20" s="14">
        <v>2255</v>
      </c>
      <c r="J20" s="14">
        <v>19682</v>
      </c>
      <c r="K20" s="14">
        <v>12032</v>
      </c>
      <c r="L20" s="14">
        <v>22416</v>
      </c>
      <c r="M20" s="14">
        <v>6419</v>
      </c>
      <c r="N20" s="14">
        <v>3811</v>
      </c>
      <c r="O20" s="12">
        <f t="shared" si="6"/>
        <v>155150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1634</v>
      </c>
      <c r="C21" s="14">
        <v>1182</v>
      </c>
      <c r="D21" s="14">
        <v>853</v>
      </c>
      <c r="E21" s="14">
        <v>179</v>
      </c>
      <c r="F21" s="14">
        <v>1075</v>
      </c>
      <c r="G21" s="14">
        <v>1611</v>
      </c>
      <c r="H21" s="14">
        <v>756</v>
      </c>
      <c r="I21" s="14">
        <v>194</v>
      </c>
      <c r="J21" s="14">
        <v>1043</v>
      </c>
      <c r="K21" s="14">
        <v>820</v>
      </c>
      <c r="L21" s="14">
        <v>1383</v>
      </c>
      <c r="M21" s="14">
        <v>362</v>
      </c>
      <c r="N21" s="14">
        <v>204</v>
      </c>
      <c r="O21" s="12">
        <f t="shared" si="6"/>
        <v>11296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58874</v>
      </c>
      <c r="C22" s="14">
        <f>C23+C24</f>
        <v>41888</v>
      </c>
      <c r="D22" s="14">
        <f>D23+D24</f>
        <v>50127</v>
      </c>
      <c r="E22" s="14">
        <f>E23+E24</f>
        <v>9113</v>
      </c>
      <c r="F22" s="14">
        <f aca="true" t="shared" si="7" ref="F22:N22">F23+F24</f>
        <v>46439</v>
      </c>
      <c r="G22" s="14">
        <f t="shared" si="7"/>
        <v>67578</v>
      </c>
      <c r="H22" s="14">
        <f>H23+H24</f>
        <v>36582</v>
      </c>
      <c r="I22" s="14">
        <f>I23+I24</f>
        <v>7873</v>
      </c>
      <c r="J22" s="14">
        <f>J23+J24</f>
        <v>46462</v>
      </c>
      <c r="K22" s="14">
        <f>K23+K24</f>
        <v>39481</v>
      </c>
      <c r="L22" s="14">
        <f>L23+L24</f>
        <v>36229</v>
      </c>
      <c r="M22" s="14">
        <f t="shared" si="7"/>
        <v>10943</v>
      </c>
      <c r="N22" s="14">
        <f t="shared" si="7"/>
        <v>6025</v>
      </c>
      <c r="O22" s="12">
        <f t="shared" si="6"/>
        <v>457614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36512</v>
      </c>
      <c r="C23" s="14">
        <v>28321</v>
      </c>
      <c r="D23" s="14">
        <v>32607</v>
      </c>
      <c r="E23" s="14">
        <v>6328</v>
      </c>
      <c r="F23" s="14">
        <v>31800</v>
      </c>
      <c r="G23" s="14">
        <v>46056</v>
      </c>
      <c r="H23" s="14">
        <v>25646</v>
      </c>
      <c r="I23" s="14">
        <v>5826</v>
      </c>
      <c r="J23" s="14">
        <v>28078</v>
      </c>
      <c r="K23" s="14">
        <v>25788</v>
      </c>
      <c r="L23" s="14">
        <v>24355</v>
      </c>
      <c r="M23" s="14">
        <v>7111</v>
      </c>
      <c r="N23" s="14">
        <v>3608</v>
      </c>
      <c r="O23" s="12">
        <f t="shared" si="6"/>
        <v>302036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22362</v>
      </c>
      <c r="C24" s="14">
        <v>13567</v>
      </c>
      <c r="D24" s="14">
        <v>17520</v>
      </c>
      <c r="E24" s="14">
        <v>2785</v>
      </c>
      <c r="F24" s="14">
        <v>14639</v>
      </c>
      <c r="G24" s="14">
        <v>21522</v>
      </c>
      <c r="H24" s="14">
        <v>10936</v>
      </c>
      <c r="I24" s="14">
        <v>2047</v>
      </c>
      <c r="J24" s="14">
        <v>18384</v>
      </c>
      <c r="K24" s="14">
        <v>13693</v>
      </c>
      <c r="L24" s="14">
        <v>11874</v>
      </c>
      <c r="M24" s="14">
        <v>3832</v>
      </c>
      <c r="N24" s="14">
        <v>2417</v>
      </c>
      <c r="O24" s="12">
        <f t="shared" si="6"/>
        <v>155578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449728.6696</v>
      </c>
      <c r="C28" s="57">
        <f aca="true" t="shared" si="8" ref="C28:N28">C29+C30</f>
        <v>325633.5802</v>
      </c>
      <c r="D28" s="57">
        <f t="shared" si="8"/>
        <v>345169.1298</v>
      </c>
      <c r="E28" s="57">
        <f t="shared" si="8"/>
        <v>79430.5713</v>
      </c>
      <c r="F28" s="57">
        <f t="shared" si="8"/>
        <v>345832.43200000003</v>
      </c>
      <c r="G28" s="57">
        <f t="shared" si="8"/>
        <v>379528.6184</v>
      </c>
      <c r="H28" s="57">
        <f t="shared" si="8"/>
        <v>271842.9072000001</v>
      </c>
      <c r="I28" s="57">
        <f t="shared" si="8"/>
        <v>58664.4388</v>
      </c>
      <c r="J28" s="57">
        <f t="shared" si="8"/>
        <v>401261.827</v>
      </c>
      <c r="K28" s="57">
        <f t="shared" si="8"/>
        <v>339208.88599999994</v>
      </c>
      <c r="L28" s="57">
        <f t="shared" si="8"/>
        <v>406222.1672</v>
      </c>
      <c r="M28" s="57">
        <f t="shared" si="8"/>
        <v>166441.83250000002</v>
      </c>
      <c r="N28" s="57">
        <f t="shared" si="8"/>
        <v>85057.17289999999</v>
      </c>
      <c r="O28" s="57">
        <f>SUM(B28:N28)</f>
        <v>3654022.2329000006</v>
      </c>
      <c r="Q28" s="65"/>
    </row>
    <row r="29" spans="1:15" ht="18.75" customHeight="1">
      <c r="A29" s="55" t="s">
        <v>57</v>
      </c>
      <c r="B29" s="53">
        <f aca="true" t="shared" si="9" ref="B29:N29">B26*B7</f>
        <v>445077.7696</v>
      </c>
      <c r="C29" s="53">
        <f t="shared" si="9"/>
        <v>318613.1802</v>
      </c>
      <c r="D29" s="53">
        <f t="shared" si="9"/>
        <v>333542.5198</v>
      </c>
      <c r="E29" s="53">
        <f t="shared" si="9"/>
        <v>79430.5713</v>
      </c>
      <c r="F29" s="53">
        <f t="shared" si="9"/>
        <v>339229.00200000004</v>
      </c>
      <c r="G29" s="53">
        <f t="shared" si="9"/>
        <v>374860.8084</v>
      </c>
      <c r="H29" s="53">
        <f t="shared" si="9"/>
        <v>268342.37720000005</v>
      </c>
      <c r="I29" s="53">
        <f t="shared" si="9"/>
        <v>58664.4388</v>
      </c>
      <c r="J29" s="53">
        <f t="shared" si="9"/>
        <v>390136.167</v>
      </c>
      <c r="K29" s="53">
        <f t="shared" si="9"/>
        <v>323768.22599999997</v>
      </c>
      <c r="L29" s="53">
        <f t="shared" si="9"/>
        <v>395097.6372</v>
      </c>
      <c r="M29" s="53">
        <f t="shared" si="9"/>
        <v>161190.5725</v>
      </c>
      <c r="N29" s="53">
        <f t="shared" si="9"/>
        <v>82782.4129</v>
      </c>
      <c r="O29" s="54">
        <f>SUM(B29:N29)</f>
        <v>3570735.6828999994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-52884</v>
      </c>
      <c r="C32" s="25">
        <f t="shared" si="10"/>
        <v>-48000</v>
      </c>
      <c r="D32" s="25">
        <f t="shared" si="10"/>
        <v>-51266.28</v>
      </c>
      <c r="E32" s="25">
        <f t="shared" si="10"/>
        <v>-6032</v>
      </c>
      <c r="F32" s="25">
        <f t="shared" si="10"/>
        <v>-37960</v>
      </c>
      <c r="G32" s="25">
        <f t="shared" si="10"/>
        <v>-59984</v>
      </c>
      <c r="H32" s="25">
        <f t="shared" si="10"/>
        <v>-43840</v>
      </c>
      <c r="I32" s="25">
        <f t="shared" si="10"/>
        <v>-9872</v>
      </c>
      <c r="J32" s="25">
        <f t="shared" si="10"/>
        <v>-35876</v>
      </c>
      <c r="K32" s="25">
        <f t="shared" si="10"/>
        <v>-39768</v>
      </c>
      <c r="L32" s="25">
        <f t="shared" si="10"/>
        <v>-34756</v>
      </c>
      <c r="M32" s="25">
        <f t="shared" si="10"/>
        <v>-15656</v>
      </c>
      <c r="N32" s="25">
        <f t="shared" si="10"/>
        <v>-10076</v>
      </c>
      <c r="O32" s="25">
        <f t="shared" si="10"/>
        <v>-445970.28</v>
      </c>
    </row>
    <row r="33" spans="1:15" ht="18.75" customHeight="1">
      <c r="A33" s="17" t="s">
        <v>58</v>
      </c>
      <c r="B33" s="26">
        <f>+B34</f>
        <v>-52884</v>
      </c>
      <c r="C33" s="26">
        <f aca="true" t="shared" si="11" ref="C33:O33">+C34</f>
        <v>-48000</v>
      </c>
      <c r="D33" s="26">
        <f t="shared" si="11"/>
        <v>-40760</v>
      </c>
      <c r="E33" s="26">
        <f t="shared" si="11"/>
        <v>-6032</v>
      </c>
      <c r="F33" s="26">
        <f t="shared" si="11"/>
        <v>-37460</v>
      </c>
      <c r="G33" s="26">
        <f t="shared" si="11"/>
        <v>-59484</v>
      </c>
      <c r="H33" s="26">
        <f t="shared" si="11"/>
        <v>-43840</v>
      </c>
      <c r="I33" s="26">
        <f t="shared" si="11"/>
        <v>-8372</v>
      </c>
      <c r="J33" s="26">
        <f t="shared" si="11"/>
        <v>-35876</v>
      </c>
      <c r="K33" s="26">
        <f t="shared" si="11"/>
        <v>-39768</v>
      </c>
      <c r="L33" s="26">
        <f t="shared" si="11"/>
        <v>-34756</v>
      </c>
      <c r="M33" s="26">
        <f t="shared" si="11"/>
        <v>-15656</v>
      </c>
      <c r="N33" s="26">
        <f t="shared" si="11"/>
        <v>-10076</v>
      </c>
      <c r="O33" s="26">
        <f t="shared" si="11"/>
        <v>-432964</v>
      </c>
    </row>
    <row r="34" spans="1:26" ht="18.75" customHeight="1">
      <c r="A34" s="13" t="s">
        <v>59</v>
      </c>
      <c r="B34" s="20">
        <f>ROUND(-B9*$D$3,2)</f>
        <v>-52884</v>
      </c>
      <c r="C34" s="20">
        <f>ROUND(-C9*$D$3,2)</f>
        <v>-48000</v>
      </c>
      <c r="D34" s="20">
        <f>ROUND(-D9*$D$3,2)</f>
        <v>-40760</v>
      </c>
      <c r="E34" s="20">
        <f>ROUND(-E9*$D$3,2)</f>
        <v>-6032</v>
      </c>
      <c r="F34" s="20">
        <f aca="true" t="shared" si="12" ref="F34:N34">ROUND(-F9*$D$3,2)</f>
        <v>-37460</v>
      </c>
      <c r="G34" s="20">
        <f t="shared" si="12"/>
        <v>-59484</v>
      </c>
      <c r="H34" s="20">
        <f t="shared" si="12"/>
        <v>-43840</v>
      </c>
      <c r="I34" s="20">
        <f>ROUND(-I9*$D$3,2)</f>
        <v>-8372</v>
      </c>
      <c r="J34" s="20">
        <f>ROUND(-J9*$D$3,2)</f>
        <v>-35876</v>
      </c>
      <c r="K34" s="20">
        <f>ROUND(-K9*$D$3,2)</f>
        <v>-39768</v>
      </c>
      <c r="L34" s="20">
        <f>ROUND(-L9*$D$3,2)</f>
        <v>-34756</v>
      </c>
      <c r="M34" s="20">
        <f t="shared" si="12"/>
        <v>-15656</v>
      </c>
      <c r="N34" s="20">
        <f t="shared" si="12"/>
        <v>-10076</v>
      </c>
      <c r="O34" s="45">
        <f aca="true" t="shared" si="13" ref="O34:O45">SUM(B34:N34)</f>
        <v>-432964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-10506.28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-13006.28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-500-10006.28</f>
        <v>-10506.28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-13006.28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94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396844.6696</v>
      </c>
      <c r="C46" s="29">
        <f t="shared" si="15"/>
        <v>277633.5802</v>
      </c>
      <c r="D46" s="29">
        <f t="shared" si="15"/>
        <v>293902.84979999997</v>
      </c>
      <c r="E46" s="29">
        <f t="shared" si="15"/>
        <v>73398.5713</v>
      </c>
      <c r="F46" s="29">
        <f t="shared" si="15"/>
        <v>307872.43200000003</v>
      </c>
      <c r="G46" s="29">
        <f t="shared" si="15"/>
        <v>319544.6184</v>
      </c>
      <c r="H46" s="29">
        <f t="shared" si="15"/>
        <v>228002.90720000007</v>
      </c>
      <c r="I46" s="29">
        <f t="shared" si="15"/>
        <v>48792.4388</v>
      </c>
      <c r="J46" s="29">
        <f t="shared" si="15"/>
        <v>365385.827</v>
      </c>
      <c r="K46" s="29">
        <f t="shared" si="15"/>
        <v>299440.88599999994</v>
      </c>
      <c r="L46" s="29">
        <f t="shared" si="15"/>
        <v>371466.1672</v>
      </c>
      <c r="M46" s="29">
        <f t="shared" si="15"/>
        <v>150785.83250000002</v>
      </c>
      <c r="N46" s="29">
        <f t="shared" si="15"/>
        <v>74981.17289999999</v>
      </c>
      <c r="O46" s="29">
        <f>SUM(B46:N46)</f>
        <v>3208051.9529000004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396844.68</v>
      </c>
      <c r="C49" s="35">
        <f aca="true" t="shared" si="16" ref="C49:N49">SUM(C50:C63)</f>
        <v>277633.57999999996</v>
      </c>
      <c r="D49" s="35">
        <f t="shared" si="16"/>
        <v>293902.85</v>
      </c>
      <c r="E49" s="35">
        <f t="shared" si="16"/>
        <v>73398.57</v>
      </c>
      <c r="F49" s="35">
        <f t="shared" si="16"/>
        <v>307872.43</v>
      </c>
      <c r="G49" s="35">
        <f t="shared" si="16"/>
        <v>319544.62</v>
      </c>
      <c r="H49" s="35">
        <f t="shared" si="16"/>
        <v>228002.91</v>
      </c>
      <c r="I49" s="35">
        <f t="shared" si="16"/>
        <v>48792.44</v>
      </c>
      <c r="J49" s="35">
        <f t="shared" si="16"/>
        <v>365385.82</v>
      </c>
      <c r="K49" s="35">
        <f t="shared" si="16"/>
        <v>299440.89</v>
      </c>
      <c r="L49" s="35">
        <f t="shared" si="16"/>
        <v>371466.17</v>
      </c>
      <c r="M49" s="35">
        <f t="shared" si="16"/>
        <v>150785.83</v>
      </c>
      <c r="N49" s="35">
        <f t="shared" si="16"/>
        <v>74981.17</v>
      </c>
      <c r="O49" s="29">
        <f>SUM(O50:O63)</f>
        <v>3208051.96</v>
      </c>
      <c r="Q49" s="67"/>
    </row>
    <row r="50" spans="1:18" ht="18.75" customHeight="1">
      <c r="A50" s="17" t="s">
        <v>39</v>
      </c>
      <c r="B50" s="35">
        <v>76734.77</v>
      </c>
      <c r="C50" s="35">
        <v>75764.59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152499.36</v>
      </c>
      <c r="P50"/>
      <c r="Q50" s="67"/>
      <c r="R50" s="68"/>
    </row>
    <row r="51" spans="1:16" ht="18.75" customHeight="1">
      <c r="A51" s="17" t="s">
        <v>40</v>
      </c>
      <c r="B51" s="35">
        <v>320109.91</v>
      </c>
      <c r="C51" s="35">
        <v>201868.99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521978.89999999997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293902.85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293902.85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73398.57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73398.57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307872.43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307872.43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319544.62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319544.62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228002.91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228002.91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48792.44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48792.44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365385.82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365385.82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299440.89</v>
      </c>
      <c r="L59" s="34">
        <v>0</v>
      </c>
      <c r="M59" s="34">
        <v>0</v>
      </c>
      <c r="N59" s="34">
        <v>0</v>
      </c>
      <c r="O59" s="29">
        <f t="shared" si="17"/>
        <v>299440.89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371466.17</v>
      </c>
      <c r="M60" s="34">
        <v>0</v>
      </c>
      <c r="N60" s="34">
        <v>0</v>
      </c>
      <c r="O60" s="26">
        <f t="shared" si="17"/>
        <v>371466.17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150785.83</v>
      </c>
      <c r="N61" s="34">
        <v>0</v>
      </c>
      <c r="O61" s="29">
        <f t="shared" si="17"/>
        <v>150785.83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74981.17</v>
      </c>
      <c r="O62" s="26">
        <f t="shared" si="17"/>
        <v>74981.17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2.458493960543621</v>
      </c>
      <c r="C67" s="43">
        <v>2.6224567559479275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2018-11-29T16:57:44Z</dcterms:modified>
  <cp:category/>
  <cp:version/>
  <cp:contentType/>
  <cp:contentStatus/>
</cp:coreProperties>
</file>