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<sst xmlns="http://schemas.openxmlformats.org/spreadsheetml/2006/main" count="99" uniqueCount="97">
  <si>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</si>
  <si>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</si>
  <si>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</si>
  <si>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</si>
  <si>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</si>
  <si>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</si>
  <si>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</si>
  <si>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</si>
  <si>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</si>
  <si>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</si>
  <si>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</si>
  <si>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</si>
  <si>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</si>
  <si>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</si>
  <si>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</si>
  <si>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</si>
  <si>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</si>
  <si>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</si>
  <si>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</si>
  <si>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</si>
  <si>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</si>
  <si>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</si>
  <si>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</si>
  <si>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</si>
  <si>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</si>
  <si>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</si>
  <si>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</si>
  <si>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</si>
  <si>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</si>
  <si>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</si>
  <si>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</si>
  <si>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</si>
  <si>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</si>
  <si>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</si>
  <si>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</si>
  <si>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</si>
  <si>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</si>
  <si>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</si>
  <si>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</si>
  <si>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</si>
  <si>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</si>
  <si>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</si>
  <si>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</si>
  <si>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</si>
  <si>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</si>
  <si>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</si>
  <si>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</si>
  <si>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</si>
  <si>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</si>
  <si>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</si>
  <si>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</si>
  <si>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</si>
  <si>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</si>
  <si>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</si>
  <si>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</si>
  <si>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</si>
  <si>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</si>
  <si>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</si>
  <si>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</si>
  <si>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</si>
  <si>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</si>
  <si>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</si>
  <si>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</si>
  <si>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</si>
  <si>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</si>
  <si>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</si>
  <si>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</si>
  <si>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</si>
  <si>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</si>
  <si>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</si>
  <si>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</si>
  <si>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</si>
  <si>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</si>
  <si>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</si>
  <si>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</si>
  <si>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</si>
  <si>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</si>
  <si>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</si>
  <si>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</si>
  <si>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</si>
  <si>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</si>
  <si>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</si>
  <si>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</si>
  <si>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</si>
  <si>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</si>
  <si>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</si>
  <si>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</si>
  <si>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</si>
  <si>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</si>
  <si>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</si>
  <si>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</si>
  <si>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</si>
  <si>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</si>
  <si>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</si>
  <si>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OPERAÇÃO 24/11/18 - VENCIMENTO 30/11/18</t>
  </si>
  <si>
    <t>4.3. Revisão de Remuneração pelo Transporte Coletivo</t>
  </si>
  <si>
    <t>9. Tarifa de Remuneração por Passageiro(1)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</si>
</sst>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360118</v>
      </c>
      <c r="C7" s="10">
        <f t="shared" si="0"/>
        <v>246439</v>
      </c>
      <c r="D7" s="10">
        <f t="shared" si="0"/>
        <v>297609</v>
      </c>
      <c r="E7" s="10">
        <f t="shared" si="0"/>
        <v>48479</v>
      </c>
      <c r="F7" s="10">
        <f t="shared" si="0"/>
        <v>241372</v>
      </c>
      <c r="G7" s="10">
        <f t="shared" si="0"/>
        <v>361813</v>
      </c>
      <c r="H7" s="10">
        <f t="shared" si="0"/>
        <v>243531</v>
      </c>
      <c r="I7" s="10">
        <f t="shared" si="0"/>
        <v>54946</v>
      </c>
      <c r="J7" s="10">
        <f t="shared" si="0"/>
        <v>308049</v>
      </c>
      <c r="K7" s="10">
        <f t="shared" si="0"/>
        <v>223126</v>
      </c>
      <c r="L7" s="10">
        <f t="shared" si="0"/>
        <v>274539</v>
      </c>
      <c r="M7" s="10">
        <f t="shared" si="0"/>
        <v>95618</v>
      </c>
      <c r="N7" s="10">
        <f t="shared" si="0"/>
        <v>60747</v>
      </c>
      <c r="O7" s="10">
        <f>+O8+O18+O22</f>
        <v>2816386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166313</v>
      </c>
      <c r="C8" s="12">
        <f t="shared" si="1"/>
        <v>121650</v>
      </c>
      <c r="D8" s="12">
        <f t="shared" si="1"/>
        <v>154102</v>
      </c>
      <c r="E8" s="12">
        <f t="shared" si="1"/>
        <v>22817</v>
      </c>
      <c r="F8" s="12">
        <f t="shared" si="1"/>
        <v>118001</v>
      </c>
      <c r="G8" s="12">
        <f t="shared" si="1"/>
        <v>177933</v>
      </c>
      <c r="H8" s="12">
        <f t="shared" si="1"/>
        <v>118251</v>
      </c>
      <c r="I8" s="12">
        <f t="shared" si="1"/>
        <v>27374</v>
      </c>
      <c r="J8" s="12">
        <f t="shared" si="1"/>
        <v>153010</v>
      </c>
      <c r="K8" s="12">
        <f t="shared" si="1"/>
        <v>110717</v>
      </c>
      <c r="L8" s="12">
        <f t="shared" si="1"/>
        <v>135504</v>
      </c>
      <c r="M8" s="12">
        <f t="shared" si="1"/>
        <v>51110</v>
      </c>
      <c r="N8" s="12">
        <f t="shared" si="1"/>
        <v>35010</v>
      </c>
      <c r="O8" s="12">
        <f>SUM(B8:N8)</f>
        <v>1391792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18767</v>
      </c>
      <c r="C9" s="14">
        <v>18509</v>
      </c>
      <c r="D9" s="14">
        <v>14839</v>
      </c>
      <c r="E9" s="14">
        <v>2497</v>
      </c>
      <c r="F9" s="14">
        <v>12399</v>
      </c>
      <c r="G9" s="14">
        <v>21054</v>
      </c>
      <c r="H9" s="14">
        <v>18054</v>
      </c>
      <c r="I9" s="14">
        <v>4028</v>
      </c>
      <c r="J9" s="14">
        <v>12712</v>
      </c>
      <c r="K9" s="14">
        <v>14746</v>
      </c>
      <c r="L9" s="14">
        <v>12587</v>
      </c>
      <c r="M9" s="14">
        <v>6393</v>
      </c>
      <c r="N9" s="14">
        <v>4700</v>
      </c>
      <c r="O9" s="12">
        <f aca="true" t="shared" si="2" ref="O9:O17">SUM(B9:N9)</f>
        <v>161285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140249</v>
      </c>
      <c r="C10" s="14">
        <f>C11+C12+C13</f>
        <v>97891</v>
      </c>
      <c r="D10" s="14">
        <f>D11+D12+D13</f>
        <v>133315</v>
      </c>
      <c r="E10" s="14">
        <f>E11+E12+E13</f>
        <v>19462</v>
      </c>
      <c r="F10" s="14">
        <f aca="true" t="shared" si="3" ref="F10:N10">F11+F12+F13</f>
        <v>100329</v>
      </c>
      <c r="G10" s="14">
        <f t="shared" si="3"/>
        <v>148520</v>
      </c>
      <c r="H10" s="14">
        <f>H11+H12+H13</f>
        <v>95551</v>
      </c>
      <c r="I10" s="14">
        <f>I11+I12+I13</f>
        <v>22210</v>
      </c>
      <c r="J10" s="14">
        <f>J11+J12+J13</f>
        <v>132902</v>
      </c>
      <c r="K10" s="14">
        <f>K11+K12+K13</f>
        <v>90976</v>
      </c>
      <c r="L10" s="14">
        <f>L11+L12+L13</f>
        <v>116099</v>
      </c>
      <c r="M10" s="14">
        <f t="shared" si="3"/>
        <v>42575</v>
      </c>
      <c r="N10" s="14">
        <f t="shared" si="3"/>
        <v>29151</v>
      </c>
      <c r="O10" s="12">
        <f t="shared" si="2"/>
        <v>1169230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71696</v>
      </c>
      <c r="C11" s="14">
        <v>50800</v>
      </c>
      <c r="D11" s="14">
        <v>67217</v>
      </c>
      <c r="E11" s="14">
        <v>9799</v>
      </c>
      <c r="F11" s="14">
        <v>50267</v>
      </c>
      <c r="G11" s="14">
        <v>74039</v>
      </c>
      <c r="H11" s="14">
        <v>49261</v>
      </c>
      <c r="I11" s="14">
        <v>11523</v>
      </c>
      <c r="J11" s="14">
        <v>67449</v>
      </c>
      <c r="K11" s="14">
        <v>45074</v>
      </c>
      <c r="L11" s="14">
        <v>56001</v>
      </c>
      <c r="M11" s="14">
        <v>19801</v>
      </c>
      <c r="N11" s="14">
        <v>13227</v>
      </c>
      <c r="O11" s="12">
        <f t="shared" si="2"/>
        <v>586154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62234</v>
      </c>
      <c r="C12" s="14">
        <v>41484</v>
      </c>
      <c r="D12" s="14">
        <v>61801</v>
      </c>
      <c r="E12" s="14">
        <v>8813</v>
      </c>
      <c r="F12" s="14">
        <v>45268</v>
      </c>
      <c r="G12" s="14">
        <v>65966</v>
      </c>
      <c r="H12" s="14">
        <v>41887</v>
      </c>
      <c r="I12" s="14">
        <v>9623</v>
      </c>
      <c r="J12" s="14">
        <v>61101</v>
      </c>
      <c r="K12" s="14">
        <v>42159</v>
      </c>
      <c r="L12" s="14">
        <v>55047</v>
      </c>
      <c r="M12" s="14">
        <v>21059</v>
      </c>
      <c r="N12" s="14">
        <v>14850</v>
      </c>
      <c r="O12" s="12">
        <f t="shared" si="2"/>
        <v>531292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6319</v>
      </c>
      <c r="C13" s="14">
        <v>5607</v>
      </c>
      <c r="D13" s="14">
        <v>4297</v>
      </c>
      <c r="E13" s="14">
        <v>850</v>
      </c>
      <c r="F13" s="14">
        <v>4794</v>
      </c>
      <c r="G13" s="14">
        <v>8515</v>
      </c>
      <c r="H13" s="14">
        <v>4403</v>
      </c>
      <c r="I13" s="14">
        <v>1064</v>
      </c>
      <c r="J13" s="14">
        <v>4352</v>
      </c>
      <c r="K13" s="14">
        <v>3743</v>
      </c>
      <c r="L13" s="14">
        <v>5051</v>
      </c>
      <c r="M13" s="14">
        <v>1715</v>
      </c>
      <c r="N13" s="14">
        <v>1074</v>
      </c>
      <c r="O13" s="12">
        <f t="shared" si="2"/>
        <v>51784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7297</v>
      </c>
      <c r="C14" s="14">
        <f>C15+C16+C17</f>
        <v>5250</v>
      </c>
      <c r="D14" s="14">
        <f>D15+D16+D17</f>
        <v>5948</v>
      </c>
      <c r="E14" s="14">
        <f>E15+E16+E17</f>
        <v>858</v>
      </c>
      <c r="F14" s="14">
        <f aca="true" t="shared" si="4" ref="F14:N14">F15+F16+F17</f>
        <v>5273</v>
      </c>
      <c r="G14" s="14">
        <f t="shared" si="4"/>
        <v>8359</v>
      </c>
      <c r="H14" s="14">
        <f>H15+H16+H17</f>
        <v>4646</v>
      </c>
      <c r="I14" s="14">
        <f>I15+I16+I17</f>
        <v>1136</v>
      </c>
      <c r="J14" s="14">
        <f>J15+J16+J17</f>
        <v>7396</v>
      </c>
      <c r="K14" s="14">
        <f>K15+K16+K17</f>
        <v>4995</v>
      </c>
      <c r="L14" s="14">
        <f>L15+L16+L17</f>
        <v>6818</v>
      </c>
      <c r="M14" s="14">
        <f t="shared" si="4"/>
        <v>2142</v>
      </c>
      <c r="N14" s="14">
        <f t="shared" si="4"/>
        <v>1159</v>
      </c>
      <c r="O14" s="12">
        <f t="shared" si="2"/>
        <v>61277</v>
      </c>
    </row>
    <row r="15" spans="1:26" ht="18.75" customHeight="1">
      <c r="A15" s="15" t="s">
        <v>13</v>
      </c>
      <c r="B15" s="14">
        <v>7278</v>
      </c>
      <c r="C15" s="14">
        <v>5230</v>
      </c>
      <c r="D15" s="14">
        <v>5940</v>
      </c>
      <c r="E15" s="14">
        <v>858</v>
      </c>
      <c r="F15" s="14">
        <v>5262</v>
      </c>
      <c r="G15" s="14">
        <v>8345</v>
      </c>
      <c r="H15" s="14">
        <v>4639</v>
      </c>
      <c r="I15" s="14">
        <v>1134</v>
      </c>
      <c r="J15" s="14">
        <v>7383</v>
      </c>
      <c r="K15" s="14">
        <v>4991</v>
      </c>
      <c r="L15" s="14">
        <v>6810</v>
      </c>
      <c r="M15" s="14">
        <v>2137</v>
      </c>
      <c r="N15" s="14">
        <v>1159</v>
      </c>
      <c r="O15" s="12">
        <f t="shared" si="2"/>
        <v>61166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17</v>
      </c>
      <c r="C16" s="14">
        <v>9</v>
      </c>
      <c r="D16" s="14">
        <v>4</v>
      </c>
      <c r="E16" s="14">
        <v>0</v>
      </c>
      <c r="F16" s="14">
        <v>4</v>
      </c>
      <c r="G16" s="14">
        <v>11</v>
      </c>
      <c r="H16" s="14">
        <v>5</v>
      </c>
      <c r="I16" s="14">
        <v>2</v>
      </c>
      <c r="J16" s="14">
        <v>7</v>
      </c>
      <c r="K16" s="14">
        <v>3</v>
      </c>
      <c r="L16" s="14">
        <v>5</v>
      </c>
      <c r="M16" s="14">
        <v>1</v>
      </c>
      <c r="N16" s="14">
        <v>0</v>
      </c>
      <c r="O16" s="12">
        <f t="shared" si="2"/>
        <v>68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</v>
      </c>
      <c r="C17" s="14">
        <v>11</v>
      </c>
      <c r="D17" s="14">
        <v>4</v>
      </c>
      <c r="E17" s="14">
        <v>0</v>
      </c>
      <c r="F17" s="14">
        <v>7</v>
      </c>
      <c r="G17" s="14">
        <v>3</v>
      </c>
      <c r="H17" s="14">
        <v>2</v>
      </c>
      <c r="I17" s="14">
        <v>0</v>
      </c>
      <c r="J17" s="14">
        <v>6</v>
      </c>
      <c r="K17" s="14">
        <v>1</v>
      </c>
      <c r="L17" s="14">
        <v>3</v>
      </c>
      <c r="M17" s="14">
        <v>4</v>
      </c>
      <c r="N17" s="14">
        <v>0</v>
      </c>
      <c r="O17" s="12">
        <f t="shared" si="2"/>
        <v>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96570</v>
      </c>
      <c r="C18" s="18">
        <f>C19+C20+C21</f>
        <v>56642</v>
      </c>
      <c r="D18" s="18">
        <f>D19+D20+D21</f>
        <v>63087</v>
      </c>
      <c r="E18" s="18">
        <f>E19+E20+E21</f>
        <v>10358</v>
      </c>
      <c r="F18" s="18">
        <f aca="true" t="shared" si="5" ref="F18:N18">F19+F20+F21</f>
        <v>54229</v>
      </c>
      <c r="G18" s="18">
        <f t="shared" si="5"/>
        <v>79472</v>
      </c>
      <c r="H18" s="18">
        <f>H19+H20+H21</f>
        <v>59342</v>
      </c>
      <c r="I18" s="18">
        <f>I19+I20+I21</f>
        <v>13200</v>
      </c>
      <c r="J18" s="18">
        <f>J19+J20+J21</f>
        <v>79314</v>
      </c>
      <c r="K18" s="18">
        <f>K19+K20+K21</f>
        <v>50914</v>
      </c>
      <c r="L18" s="18">
        <f>L19+L20+L21</f>
        <v>81114</v>
      </c>
      <c r="M18" s="18">
        <f t="shared" si="5"/>
        <v>25999</v>
      </c>
      <c r="N18" s="18">
        <f t="shared" si="5"/>
        <v>15098</v>
      </c>
      <c r="O18" s="12">
        <f aca="true" t="shared" si="6" ref="O18:O24">SUM(B18:N18)</f>
        <v>685339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53222</v>
      </c>
      <c r="C19" s="14">
        <v>33376</v>
      </c>
      <c r="D19" s="14">
        <v>35223</v>
      </c>
      <c r="E19" s="14">
        <v>5860</v>
      </c>
      <c r="F19" s="14">
        <v>30484</v>
      </c>
      <c r="G19" s="14">
        <v>43970</v>
      </c>
      <c r="H19" s="14">
        <v>33956</v>
      </c>
      <c r="I19" s="14">
        <v>7676</v>
      </c>
      <c r="J19" s="14">
        <v>43488</v>
      </c>
      <c r="K19" s="14">
        <v>27544</v>
      </c>
      <c r="L19" s="14">
        <v>41828</v>
      </c>
      <c r="M19" s="14">
        <v>13365</v>
      </c>
      <c r="N19" s="14">
        <v>7562</v>
      </c>
      <c r="O19" s="12">
        <f t="shared" si="6"/>
        <v>377554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40005</v>
      </c>
      <c r="C20" s="14">
        <v>21061</v>
      </c>
      <c r="D20" s="14">
        <v>26255</v>
      </c>
      <c r="E20" s="14">
        <v>4165</v>
      </c>
      <c r="F20" s="14">
        <v>21800</v>
      </c>
      <c r="G20" s="14">
        <v>32261</v>
      </c>
      <c r="H20" s="14">
        <v>23557</v>
      </c>
      <c r="I20" s="14">
        <v>5139</v>
      </c>
      <c r="J20" s="14">
        <v>33778</v>
      </c>
      <c r="K20" s="14">
        <v>21799</v>
      </c>
      <c r="L20" s="14">
        <v>36631</v>
      </c>
      <c r="M20" s="14">
        <v>11792</v>
      </c>
      <c r="N20" s="14">
        <v>7086</v>
      </c>
      <c r="O20" s="12">
        <f t="shared" si="6"/>
        <v>285329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3343</v>
      </c>
      <c r="C21" s="14">
        <v>2205</v>
      </c>
      <c r="D21" s="14">
        <v>1609</v>
      </c>
      <c r="E21" s="14">
        <v>333</v>
      </c>
      <c r="F21" s="14">
        <v>1945</v>
      </c>
      <c r="G21" s="14">
        <v>3241</v>
      </c>
      <c r="H21" s="14">
        <v>1829</v>
      </c>
      <c r="I21" s="14">
        <v>385</v>
      </c>
      <c r="J21" s="14">
        <v>2048</v>
      </c>
      <c r="K21" s="14">
        <v>1571</v>
      </c>
      <c r="L21" s="14">
        <v>2655</v>
      </c>
      <c r="M21" s="14">
        <v>842</v>
      </c>
      <c r="N21" s="14">
        <v>450</v>
      </c>
      <c r="O21" s="12">
        <f t="shared" si="6"/>
        <v>22456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97235</v>
      </c>
      <c r="C22" s="14">
        <f>C23+C24</f>
        <v>68147</v>
      </c>
      <c r="D22" s="14">
        <f>D23+D24</f>
        <v>80420</v>
      </c>
      <c r="E22" s="14">
        <f>E23+E24</f>
        <v>15304</v>
      </c>
      <c r="F22" s="14">
        <f aca="true" t="shared" si="7" ref="F22:N22">F23+F24</f>
        <v>69142</v>
      </c>
      <c r="G22" s="14">
        <f t="shared" si="7"/>
        <v>104408</v>
      </c>
      <c r="H22" s="14">
        <f>H23+H24</f>
        <v>65938</v>
      </c>
      <c r="I22" s="14">
        <f>I23+I24</f>
        <v>14372</v>
      </c>
      <c r="J22" s="14">
        <f>J23+J24</f>
        <v>75725</v>
      </c>
      <c r="K22" s="14">
        <f>K23+K24</f>
        <v>61495</v>
      </c>
      <c r="L22" s="14">
        <f>L23+L24</f>
        <v>57921</v>
      </c>
      <c r="M22" s="14">
        <f t="shared" si="7"/>
        <v>18509</v>
      </c>
      <c r="N22" s="14">
        <f t="shared" si="7"/>
        <v>10639</v>
      </c>
      <c r="O22" s="12">
        <f t="shared" si="6"/>
        <v>739255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56023</v>
      </c>
      <c r="C23" s="14">
        <v>44233</v>
      </c>
      <c r="D23" s="14">
        <v>48409</v>
      </c>
      <c r="E23" s="14">
        <v>10012</v>
      </c>
      <c r="F23" s="14">
        <v>44298</v>
      </c>
      <c r="G23" s="14">
        <v>68565</v>
      </c>
      <c r="H23" s="14">
        <v>43267</v>
      </c>
      <c r="I23" s="14">
        <v>10089</v>
      </c>
      <c r="J23" s="14">
        <v>43115</v>
      </c>
      <c r="K23" s="14">
        <v>37075</v>
      </c>
      <c r="L23" s="14">
        <v>36390</v>
      </c>
      <c r="M23" s="14">
        <v>11275</v>
      </c>
      <c r="N23" s="14">
        <v>5927</v>
      </c>
      <c r="O23" s="12">
        <f t="shared" si="6"/>
        <v>458678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41212</v>
      </c>
      <c r="C24" s="14">
        <v>23914</v>
      </c>
      <c r="D24" s="14">
        <v>32011</v>
      </c>
      <c r="E24" s="14">
        <v>5292</v>
      </c>
      <c r="F24" s="14">
        <v>24844</v>
      </c>
      <c r="G24" s="14">
        <v>35843</v>
      </c>
      <c r="H24" s="14">
        <v>22671</v>
      </c>
      <c r="I24" s="14">
        <v>4283</v>
      </c>
      <c r="J24" s="14">
        <v>32610</v>
      </c>
      <c r="K24" s="14">
        <v>24420</v>
      </c>
      <c r="L24" s="14">
        <v>21531</v>
      </c>
      <c r="M24" s="14">
        <v>7234</v>
      </c>
      <c r="N24" s="14">
        <v>4712</v>
      </c>
      <c r="O24" s="12">
        <f t="shared" si="6"/>
        <v>280577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791724.8008</v>
      </c>
      <c r="C28" s="57">
        <f aca="true" t="shared" si="8" ref="C28:N28">C29+C30</f>
        <v>573361.8659</v>
      </c>
      <c r="D28" s="57">
        <f t="shared" si="8"/>
        <v>595148.5763000001</v>
      </c>
      <c r="E28" s="57">
        <f t="shared" si="8"/>
        <v>143463.90469999998</v>
      </c>
      <c r="F28" s="57">
        <f t="shared" si="8"/>
        <v>550052.488</v>
      </c>
      <c r="G28" s="57">
        <f t="shared" si="8"/>
        <v>645293.9078</v>
      </c>
      <c r="H28" s="57">
        <f t="shared" si="8"/>
        <v>531378.3256000001</v>
      </c>
      <c r="I28" s="57">
        <f t="shared" si="8"/>
        <v>120243.8264</v>
      </c>
      <c r="J28" s="57">
        <f t="shared" si="8"/>
        <v>680639.3566</v>
      </c>
      <c r="K28" s="57">
        <f t="shared" si="8"/>
        <v>569819.5196</v>
      </c>
      <c r="L28" s="57">
        <f t="shared" si="8"/>
        <v>678638.6546</v>
      </c>
      <c r="M28" s="57">
        <f t="shared" si="8"/>
        <v>298463.857</v>
      </c>
      <c r="N28" s="57">
        <f t="shared" si="8"/>
        <v>161620.2157</v>
      </c>
      <c r="O28" s="57">
        <f>SUM(B28:N28)</f>
        <v>6339849.299000001</v>
      </c>
      <c r="Q28" s="65"/>
    </row>
    <row r="29" spans="1:15" ht="18.75" customHeight="1">
      <c r="A29" s="55" t="s">
        <v>57</v>
      </c>
      <c r="B29" s="53">
        <f aca="true" t="shared" si="9" ref="B29:N29">B26*B7</f>
        <v>787073.9008</v>
      </c>
      <c r="C29" s="53">
        <f t="shared" si="9"/>
        <v>566341.4659</v>
      </c>
      <c r="D29" s="53">
        <f t="shared" si="9"/>
        <v>583521.9663000001</v>
      </c>
      <c r="E29" s="53">
        <f t="shared" si="9"/>
        <v>143463.90469999998</v>
      </c>
      <c r="F29" s="53">
        <f t="shared" si="9"/>
        <v>543449.058</v>
      </c>
      <c r="G29" s="53">
        <f t="shared" si="9"/>
        <v>640626.0978</v>
      </c>
      <c r="H29" s="53">
        <f t="shared" si="9"/>
        <v>527877.7956000001</v>
      </c>
      <c r="I29" s="53">
        <f t="shared" si="9"/>
        <v>120243.8264</v>
      </c>
      <c r="J29" s="53">
        <f t="shared" si="9"/>
        <v>669513.6966</v>
      </c>
      <c r="K29" s="53">
        <f t="shared" si="9"/>
        <v>554378.8596</v>
      </c>
      <c r="L29" s="53">
        <f t="shared" si="9"/>
        <v>667514.1246</v>
      </c>
      <c r="M29" s="53">
        <f t="shared" si="9"/>
        <v>293212.597</v>
      </c>
      <c r="N29" s="53">
        <f t="shared" si="9"/>
        <v>159345.4557</v>
      </c>
      <c r="O29" s="54">
        <f>SUM(B29:N29)</f>
        <v>6256562.749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-75068</v>
      </c>
      <c r="C32" s="25">
        <f t="shared" si="10"/>
        <v>-74036</v>
      </c>
      <c r="D32" s="25">
        <f t="shared" si="10"/>
        <v>-77361.66</v>
      </c>
      <c r="E32" s="25">
        <f t="shared" si="10"/>
        <v>-9988</v>
      </c>
      <c r="F32" s="25">
        <f t="shared" si="10"/>
        <v>-50096</v>
      </c>
      <c r="G32" s="25">
        <f t="shared" si="10"/>
        <v>-84716</v>
      </c>
      <c r="H32" s="25">
        <f t="shared" si="10"/>
        <v>-72216</v>
      </c>
      <c r="I32" s="25">
        <f t="shared" si="10"/>
        <v>-17612</v>
      </c>
      <c r="J32" s="25">
        <f t="shared" si="10"/>
        <v>-50848</v>
      </c>
      <c r="K32" s="25">
        <f t="shared" si="10"/>
        <v>-58984</v>
      </c>
      <c r="L32" s="25">
        <f t="shared" si="10"/>
        <v>-50348</v>
      </c>
      <c r="M32" s="25">
        <f t="shared" si="10"/>
        <v>-25572</v>
      </c>
      <c r="N32" s="25">
        <f t="shared" si="10"/>
        <v>-18800</v>
      </c>
      <c r="O32" s="25">
        <f t="shared" si="10"/>
        <v>-665645.66</v>
      </c>
    </row>
    <row r="33" spans="1:15" ht="18.75" customHeight="1">
      <c r="A33" s="17" t="s">
        <v>58</v>
      </c>
      <c r="B33" s="26">
        <f>+B34</f>
        <v>-75068</v>
      </c>
      <c r="C33" s="26">
        <f aca="true" t="shared" si="11" ref="C33:O33">+C34</f>
        <v>-74036</v>
      </c>
      <c r="D33" s="26">
        <f t="shared" si="11"/>
        <v>-59356</v>
      </c>
      <c r="E33" s="26">
        <f t="shared" si="11"/>
        <v>-9988</v>
      </c>
      <c r="F33" s="26">
        <f t="shared" si="11"/>
        <v>-49596</v>
      </c>
      <c r="G33" s="26">
        <f t="shared" si="11"/>
        <v>-84216</v>
      </c>
      <c r="H33" s="26">
        <f t="shared" si="11"/>
        <v>-72216</v>
      </c>
      <c r="I33" s="26">
        <f t="shared" si="11"/>
        <v>-16112</v>
      </c>
      <c r="J33" s="26">
        <f t="shared" si="11"/>
        <v>-50848</v>
      </c>
      <c r="K33" s="26">
        <f t="shared" si="11"/>
        <v>-58984</v>
      </c>
      <c r="L33" s="26">
        <f t="shared" si="11"/>
        <v>-50348</v>
      </c>
      <c r="M33" s="26">
        <f t="shared" si="11"/>
        <v>-25572</v>
      </c>
      <c r="N33" s="26">
        <f t="shared" si="11"/>
        <v>-18800</v>
      </c>
      <c r="O33" s="26">
        <f t="shared" si="11"/>
        <v>-645140</v>
      </c>
    </row>
    <row r="34" spans="1:26" ht="18.75" customHeight="1">
      <c r="A34" s="13" t="s">
        <v>59</v>
      </c>
      <c r="B34" s="20">
        <f>ROUND(-B9*$D$3,2)</f>
        <v>-75068</v>
      </c>
      <c r="C34" s="20">
        <f>ROUND(-C9*$D$3,2)</f>
        <v>-74036</v>
      </c>
      <c r="D34" s="20">
        <f>ROUND(-D9*$D$3,2)</f>
        <v>-59356</v>
      </c>
      <c r="E34" s="20">
        <f>ROUND(-E9*$D$3,2)</f>
        <v>-9988</v>
      </c>
      <c r="F34" s="20">
        <f aca="true" t="shared" si="12" ref="F34:N34">ROUND(-F9*$D$3,2)</f>
        <v>-49596</v>
      </c>
      <c r="G34" s="20">
        <f t="shared" si="12"/>
        <v>-84216</v>
      </c>
      <c r="H34" s="20">
        <f t="shared" si="12"/>
        <v>-72216</v>
      </c>
      <c r="I34" s="20">
        <f>ROUND(-I9*$D$3,2)</f>
        <v>-16112</v>
      </c>
      <c r="J34" s="20">
        <f>ROUND(-J9*$D$3,2)</f>
        <v>-50848</v>
      </c>
      <c r="K34" s="20">
        <f>ROUND(-K9*$D$3,2)</f>
        <v>-58984</v>
      </c>
      <c r="L34" s="20">
        <f>ROUND(-L9*$D$3,2)</f>
        <v>-50348</v>
      </c>
      <c r="M34" s="20">
        <f t="shared" si="12"/>
        <v>-25572</v>
      </c>
      <c r="N34" s="20">
        <f t="shared" si="12"/>
        <v>-18800</v>
      </c>
      <c r="O34" s="45">
        <f aca="true" t="shared" si="13" ref="O34:O45">SUM(B34:N34)</f>
        <v>-645140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-18005.66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-20505.66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-500-17505.66</f>
        <v>-18005.66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-20505.66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716656.8008</v>
      </c>
      <c r="C46" s="29">
        <f t="shared" si="15"/>
        <v>499325.8659</v>
      </c>
      <c r="D46" s="29">
        <f t="shared" si="15"/>
        <v>517786.91630000004</v>
      </c>
      <c r="E46" s="29">
        <f t="shared" si="15"/>
        <v>133475.90469999998</v>
      </c>
      <c r="F46" s="29">
        <f t="shared" si="15"/>
        <v>499956.488</v>
      </c>
      <c r="G46" s="29">
        <f t="shared" si="15"/>
        <v>560577.9078</v>
      </c>
      <c r="H46" s="29">
        <f t="shared" si="15"/>
        <v>459162.3256000001</v>
      </c>
      <c r="I46" s="29">
        <f t="shared" si="15"/>
        <v>102631.8264</v>
      </c>
      <c r="J46" s="29">
        <f t="shared" si="15"/>
        <v>629791.3566</v>
      </c>
      <c r="K46" s="29">
        <f t="shared" si="15"/>
        <v>510835.5196</v>
      </c>
      <c r="L46" s="29">
        <f t="shared" si="15"/>
        <v>628290.6546</v>
      </c>
      <c r="M46" s="29">
        <f t="shared" si="15"/>
        <v>272891.857</v>
      </c>
      <c r="N46" s="29">
        <f t="shared" si="15"/>
        <v>142820.2157</v>
      </c>
      <c r="O46" s="29">
        <f>SUM(B46:N46)</f>
        <v>5674203.639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716656.79</v>
      </c>
      <c r="C49" s="35">
        <f aca="true" t="shared" si="16" ref="C49:N49">SUM(C50:C63)</f>
        <v>499325.87</v>
      </c>
      <c r="D49" s="35">
        <f t="shared" si="16"/>
        <v>517786.92</v>
      </c>
      <c r="E49" s="35">
        <f t="shared" si="16"/>
        <v>133475.9</v>
      </c>
      <c r="F49" s="35">
        <f t="shared" si="16"/>
        <v>499956.49</v>
      </c>
      <c r="G49" s="35">
        <f t="shared" si="16"/>
        <v>560577.91</v>
      </c>
      <c r="H49" s="35">
        <f t="shared" si="16"/>
        <v>459162.33</v>
      </c>
      <c r="I49" s="35">
        <f t="shared" si="16"/>
        <v>102631.83</v>
      </c>
      <c r="J49" s="35">
        <f t="shared" si="16"/>
        <v>629791.35</v>
      </c>
      <c r="K49" s="35">
        <f t="shared" si="16"/>
        <v>510835.52</v>
      </c>
      <c r="L49" s="35">
        <f t="shared" si="16"/>
        <v>628290.65</v>
      </c>
      <c r="M49" s="35">
        <f t="shared" si="16"/>
        <v>272891.86</v>
      </c>
      <c r="N49" s="35">
        <f t="shared" si="16"/>
        <v>142820.22</v>
      </c>
      <c r="O49" s="29">
        <f>SUM(O50:O63)</f>
        <v>5674203.640000001</v>
      </c>
      <c r="Q49" s="67"/>
    </row>
    <row r="50" spans="1:18" ht="18.75" customHeight="1">
      <c r="A50" s="17" t="s">
        <v>39</v>
      </c>
      <c r="B50" s="35">
        <v>133118.65</v>
      </c>
      <c r="C50" s="35">
        <v>140175.6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273294.25</v>
      </c>
      <c r="P50"/>
      <c r="Q50" s="67"/>
      <c r="R50" s="68"/>
    </row>
    <row r="51" spans="1:16" ht="18.75" customHeight="1">
      <c r="A51" s="17" t="s">
        <v>40</v>
      </c>
      <c r="B51" s="35">
        <v>583538.14</v>
      </c>
      <c r="C51" s="35">
        <v>359150.27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942688.41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517786.92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517786.92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133475.9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133475.9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499956.49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499956.49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560577.91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560577.91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459162.33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459162.33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102631.83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102631.83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629791.35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629791.35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510835.52</v>
      </c>
      <c r="L59" s="34">
        <v>0</v>
      </c>
      <c r="M59" s="34">
        <v>0</v>
      </c>
      <c r="N59" s="34">
        <v>0</v>
      </c>
      <c r="O59" s="29">
        <f t="shared" si="17"/>
        <v>510835.52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628290.65</v>
      </c>
      <c r="M60" s="34">
        <v>0</v>
      </c>
      <c r="N60" s="34">
        <v>0</v>
      </c>
      <c r="O60" s="26">
        <f t="shared" si="17"/>
        <v>628290.65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272891.86</v>
      </c>
      <c r="N61" s="34">
        <v>0</v>
      </c>
      <c r="O61" s="29">
        <f t="shared" si="17"/>
        <v>272891.86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142820.22</v>
      </c>
      <c r="O62" s="26">
        <f t="shared" si="17"/>
        <v>142820.22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96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2.4722693752045055</v>
      </c>
      <c r="C67" s="43">
        <v>2.6047445839519723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1.9607000000000003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2018-11-29T16:51:16Z</dcterms:modified>
  <cp:category/>
  <cp:version/>
  <cp:contentType/>
  <cp:contentStatus/>
</cp:coreProperties>
</file>