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<sst xmlns="http://schemas.openxmlformats.org/spreadsheetml/2006/main" count="99" uniqueCount="97">
  <si>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</si>
  <si>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</si>
  <si>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</si>
  <si>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</si>
  <si>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</si>
  <si>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</si>
  <si>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</si>
  <si>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</si>
  <si>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</si>
  <si>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</si>
  <si>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</si>
  <si>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</si>
  <si>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</si>
  <si>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</si>
  <si>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</si>
  <si>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</si>
  <si>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</si>
  <si>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</si>
  <si>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</si>
  <si>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</si>
  <si>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</si>
  <si>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</si>
  <si>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</si>
  <si>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</si>
  <si>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</si>
  <si>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</si>
  <si>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</si>
  <si>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</si>
  <si>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</si>
  <si>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</si>
  <si>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</si>
  <si>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</si>
  <si>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</si>
  <si>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</si>
  <si>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</si>
  <si>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</si>
  <si>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</si>
  <si>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</si>
  <si>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</si>
  <si>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</si>
  <si>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</si>
  <si>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</si>
  <si>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</si>
  <si>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</si>
  <si>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</si>
  <si>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</si>
  <si>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</si>
  <si>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</si>
  <si>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</si>
  <si>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</si>
  <si>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</si>
  <si>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</si>
  <si>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</si>
  <si>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</si>
  <si>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</si>
  <si>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</si>
  <si>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</si>
  <si>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</si>
  <si>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</si>
  <si>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</si>
  <si>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</si>
  <si>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</si>
  <si>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</si>
  <si>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</si>
  <si>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</si>
  <si>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</si>
  <si>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</si>
  <si>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</si>
  <si>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</si>
  <si>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</si>
  <si>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</si>
  <si>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</si>
  <si>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</si>
  <si>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</si>
  <si>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</si>
  <si>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</si>
  <si>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</si>
  <si>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</si>
  <si>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</si>
  <si>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</si>
  <si>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</si>
  <si>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</si>
  <si>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</si>
  <si>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</si>
  <si>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</si>
  <si>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</si>
  <si>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</si>
  <si>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</si>
  <si>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</si>
  <si>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</si>
  <si>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</si>
  <si>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</si>
  <si>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</si>
  <si>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 (1)</t>
  </si>
  <si>
    <t>9. Tarifa de Remuneração por Passageiro(2)</t>
  </si>
  <si>
    <t>(1) Tarifa de remuneração de cada empresa considerando o  reequilibrio interno estabelecido e informado pelo consórcio. Não consideram os acertos financeiros previstos no item 7.</t>
  </si>
  <si>
    <t>OPERAÇÃO 23/11/18 - VENCIMENTO 30/11/18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</si>
</sst>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82</xdr:row>
      <xdr:rowOff>0</xdr:rowOff>
    </xdr:from>
    <xdr:to>
      <xdr:col>2</xdr:col>
      <xdr:colOff>914400</xdr:colOff>
      <xdr:row>83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54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914400</xdr:colOff>
      <xdr:row>83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54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914400</xdr:colOff>
      <xdr:row>83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54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60" t="s">
        <v>26</v>
      </c>
      <c r="I6" s="60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538199</v>
      </c>
      <c r="C7" s="10">
        <f t="shared" si="0"/>
        <v>393645</v>
      </c>
      <c r="D7" s="10">
        <f t="shared" si="0"/>
        <v>402535</v>
      </c>
      <c r="E7" s="10">
        <f t="shared" si="0"/>
        <v>74497</v>
      </c>
      <c r="F7" s="10">
        <f t="shared" si="0"/>
        <v>351533</v>
      </c>
      <c r="G7" s="10">
        <f t="shared" si="0"/>
        <v>540141</v>
      </c>
      <c r="H7" s="10">
        <f t="shared" si="0"/>
        <v>370889</v>
      </c>
      <c r="I7" s="10">
        <f t="shared" si="0"/>
        <v>90471</v>
      </c>
      <c r="J7" s="10">
        <f t="shared" si="0"/>
        <v>436082</v>
      </c>
      <c r="K7" s="10">
        <f t="shared" si="0"/>
        <v>323575</v>
      </c>
      <c r="L7" s="10">
        <f t="shared" si="0"/>
        <v>375644</v>
      </c>
      <c r="M7" s="10">
        <f t="shared" si="0"/>
        <v>157627</v>
      </c>
      <c r="N7" s="10">
        <f t="shared" si="0"/>
        <v>99410</v>
      </c>
      <c r="O7" s="10">
        <f>+O8+O18+O22</f>
        <v>4154248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238824</v>
      </c>
      <c r="C8" s="12">
        <f t="shared" si="1"/>
        <v>188774</v>
      </c>
      <c r="D8" s="12">
        <f t="shared" si="1"/>
        <v>205817</v>
      </c>
      <c r="E8" s="12">
        <f t="shared" si="1"/>
        <v>34368</v>
      </c>
      <c r="F8" s="12">
        <f t="shared" si="1"/>
        <v>169977</v>
      </c>
      <c r="G8" s="12">
        <f t="shared" si="1"/>
        <v>262945</v>
      </c>
      <c r="H8" s="12">
        <f t="shared" si="1"/>
        <v>174992</v>
      </c>
      <c r="I8" s="12">
        <f t="shared" si="1"/>
        <v>43570</v>
      </c>
      <c r="J8" s="12">
        <f t="shared" si="1"/>
        <v>213562</v>
      </c>
      <c r="K8" s="12">
        <f t="shared" si="1"/>
        <v>153189</v>
      </c>
      <c r="L8" s="12">
        <f t="shared" si="1"/>
        <v>176121</v>
      </c>
      <c r="M8" s="12">
        <f t="shared" si="1"/>
        <v>81968</v>
      </c>
      <c r="N8" s="12">
        <f t="shared" si="1"/>
        <v>54293</v>
      </c>
      <c r="O8" s="12">
        <f>SUM(B8:N8)</f>
        <v>1998400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21990</v>
      </c>
      <c r="C9" s="14">
        <v>22971</v>
      </c>
      <c r="D9" s="14">
        <v>15402</v>
      </c>
      <c r="E9" s="14">
        <v>3056</v>
      </c>
      <c r="F9" s="14">
        <v>13359</v>
      </c>
      <c r="G9" s="14">
        <v>23933</v>
      </c>
      <c r="H9" s="14">
        <v>21452</v>
      </c>
      <c r="I9" s="14">
        <v>4882</v>
      </c>
      <c r="J9" s="14">
        <v>13227</v>
      </c>
      <c r="K9" s="14">
        <v>16639</v>
      </c>
      <c r="L9" s="14">
        <v>13198</v>
      </c>
      <c r="M9" s="14">
        <v>8733</v>
      </c>
      <c r="N9" s="14">
        <v>6278</v>
      </c>
      <c r="O9" s="12">
        <f aca="true" t="shared" si="2" ref="O9:O17">SUM(B9:N9)</f>
        <v>185120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207747</v>
      </c>
      <c r="C10" s="14">
        <f>C11+C12+C13</f>
        <v>158664</v>
      </c>
      <c r="D10" s="14">
        <f>D11+D12+D13</f>
        <v>183360</v>
      </c>
      <c r="E10" s="14">
        <f>E11+E12+E13</f>
        <v>30073</v>
      </c>
      <c r="F10" s="14">
        <f aca="true" t="shared" si="3" ref="F10:N10">F11+F12+F13</f>
        <v>150019</v>
      </c>
      <c r="G10" s="14">
        <f t="shared" si="3"/>
        <v>228370</v>
      </c>
      <c r="H10" s="14">
        <f>H11+H12+H13</f>
        <v>147273</v>
      </c>
      <c r="I10" s="14">
        <f>I11+I12+I13</f>
        <v>37146</v>
      </c>
      <c r="J10" s="14">
        <f>J11+J12+J13</f>
        <v>191145</v>
      </c>
      <c r="K10" s="14">
        <f>K11+K12+K13</f>
        <v>130537</v>
      </c>
      <c r="L10" s="14">
        <f>L11+L12+L13</f>
        <v>155339</v>
      </c>
      <c r="M10" s="14">
        <f t="shared" si="3"/>
        <v>70219</v>
      </c>
      <c r="N10" s="14">
        <f t="shared" si="3"/>
        <v>46286</v>
      </c>
      <c r="O10" s="12">
        <f t="shared" si="2"/>
        <v>1736178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103281</v>
      </c>
      <c r="C11" s="14">
        <v>77821</v>
      </c>
      <c r="D11" s="14">
        <v>89086</v>
      </c>
      <c r="E11" s="14">
        <v>14716</v>
      </c>
      <c r="F11" s="14">
        <v>71133</v>
      </c>
      <c r="G11" s="14">
        <v>109668</v>
      </c>
      <c r="H11" s="14">
        <v>73856</v>
      </c>
      <c r="I11" s="14">
        <v>18994</v>
      </c>
      <c r="J11" s="14">
        <v>95191</v>
      </c>
      <c r="K11" s="14">
        <v>63451</v>
      </c>
      <c r="L11" s="14">
        <v>74726</v>
      </c>
      <c r="M11" s="14">
        <v>33319</v>
      </c>
      <c r="N11" s="14">
        <v>21365</v>
      </c>
      <c r="O11" s="12">
        <f t="shared" si="2"/>
        <v>846607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92711</v>
      </c>
      <c r="C12" s="14">
        <v>68228</v>
      </c>
      <c r="D12" s="14">
        <v>86709</v>
      </c>
      <c r="E12" s="14">
        <v>13471</v>
      </c>
      <c r="F12" s="14">
        <v>68844</v>
      </c>
      <c r="G12" s="14">
        <v>101412</v>
      </c>
      <c r="H12" s="14">
        <v>63990</v>
      </c>
      <c r="I12" s="14">
        <v>15894</v>
      </c>
      <c r="J12" s="14">
        <v>87510</v>
      </c>
      <c r="K12" s="14">
        <v>59778</v>
      </c>
      <c r="L12" s="14">
        <v>71592</v>
      </c>
      <c r="M12" s="14">
        <v>32935</v>
      </c>
      <c r="N12" s="14">
        <v>22555</v>
      </c>
      <c r="O12" s="12">
        <f t="shared" si="2"/>
        <v>785629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11755</v>
      </c>
      <c r="C13" s="14">
        <v>12615</v>
      </c>
      <c r="D13" s="14">
        <v>7565</v>
      </c>
      <c r="E13" s="14">
        <v>1886</v>
      </c>
      <c r="F13" s="14">
        <v>10042</v>
      </c>
      <c r="G13" s="14">
        <v>17290</v>
      </c>
      <c r="H13" s="14">
        <v>9427</v>
      </c>
      <c r="I13" s="14">
        <v>2258</v>
      </c>
      <c r="J13" s="14">
        <v>8444</v>
      </c>
      <c r="K13" s="14">
        <v>7308</v>
      </c>
      <c r="L13" s="14">
        <v>9021</v>
      </c>
      <c r="M13" s="14">
        <v>3965</v>
      </c>
      <c r="N13" s="14">
        <v>2366</v>
      </c>
      <c r="O13" s="12">
        <f t="shared" si="2"/>
        <v>103942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9087</v>
      </c>
      <c r="C14" s="14">
        <f>C15+C16+C17</f>
        <v>7139</v>
      </c>
      <c r="D14" s="14">
        <f>D15+D16+D17</f>
        <v>7055</v>
      </c>
      <c r="E14" s="14">
        <f>E15+E16+E17</f>
        <v>1239</v>
      </c>
      <c r="F14" s="14">
        <f aca="true" t="shared" si="4" ref="F14:N14">F15+F16+F17</f>
        <v>6599</v>
      </c>
      <c r="G14" s="14">
        <f t="shared" si="4"/>
        <v>10642</v>
      </c>
      <c r="H14" s="14">
        <f>H15+H16+H17</f>
        <v>6267</v>
      </c>
      <c r="I14" s="14">
        <f>I15+I16+I17</f>
        <v>1542</v>
      </c>
      <c r="J14" s="14">
        <f>J15+J16+J17</f>
        <v>9190</v>
      </c>
      <c r="K14" s="14">
        <f>K15+K16+K17</f>
        <v>6013</v>
      </c>
      <c r="L14" s="14">
        <f>L15+L16+L17</f>
        <v>7584</v>
      </c>
      <c r="M14" s="14">
        <f t="shared" si="4"/>
        <v>3016</v>
      </c>
      <c r="N14" s="14">
        <f t="shared" si="4"/>
        <v>1729</v>
      </c>
      <c r="O14" s="12">
        <f t="shared" si="2"/>
        <v>77102</v>
      </c>
    </row>
    <row r="15" spans="1:26" ht="18.75" customHeight="1">
      <c r="A15" s="15" t="s">
        <v>13</v>
      </c>
      <c r="B15" s="14">
        <v>9058</v>
      </c>
      <c r="C15" s="14">
        <v>7125</v>
      </c>
      <c r="D15" s="14">
        <v>7048</v>
      </c>
      <c r="E15" s="14">
        <v>1238</v>
      </c>
      <c r="F15" s="14">
        <v>6591</v>
      </c>
      <c r="G15" s="14">
        <v>10630</v>
      </c>
      <c r="H15" s="14">
        <v>6246</v>
      </c>
      <c r="I15" s="14">
        <v>1541</v>
      </c>
      <c r="J15" s="14">
        <v>9175</v>
      </c>
      <c r="K15" s="14">
        <v>5997</v>
      </c>
      <c r="L15" s="14">
        <v>7568</v>
      </c>
      <c r="M15" s="14">
        <v>3010</v>
      </c>
      <c r="N15" s="14">
        <v>1725</v>
      </c>
      <c r="O15" s="12">
        <f t="shared" si="2"/>
        <v>76952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20</v>
      </c>
      <c r="C16" s="14">
        <v>7</v>
      </c>
      <c r="D16" s="14">
        <v>4</v>
      </c>
      <c r="E16" s="14">
        <v>0</v>
      </c>
      <c r="F16" s="14">
        <v>2</v>
      </c>
      <c r="G16" s="14">
        <v>9</v>
      </c>
      <c r="H16" s="14">
        <v>15</v>
      </c>
      <c r="I16" s="14">
        <v>1</v>
      </c>
      <c r="J16" s="14">
        <v>10</v>
      </c>
      <c r="K16" s="14">
        <v>9</v>
      </c>
      <c r="L16" s="14">
        <v>8</v>
      </c>
      <c r="M16" s="14">
        <v>0</v>
      </c>
      <c r="N16" s="14">
        <v>4</v>
      </c>
      <c r="O16" s="12">
        <f t="shared" si="2"/>
        <v>89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9</v>
      </c>
      <c r="C17" s="14">
        <v>7</v>
      </c>
      <c r="D17" s="14">
        <v>3</v>
      </c>
      <c r="E17" s="14">
        <v>1</v>
      </c>
      <c r="F17" s="14">
        <v>6</v>
      </c>
      <c r="G17" s="14">
        <v>3</v>
      </c>
      <c r="H17" s="14">
        <v>6</v>
      </c>
      <c r="I17" s="14">
        <v>0</v>
      </c>
      <c r="J17" s="14">
        <v>5</v>
      </c>
      <c r="K17" s="14">
        <v>7</v>
      </c>
      <c r="L17" s="14">
        <v>8</v>
      </c>
      <c r="M17" s="14">
        <v>6</v>
      </c>
      <c r="N17" s="14">
        <v>0</v>
      </c>
      <c r="O17" s="12">
        <f t="shared" si="2"/>
        <v>61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146286</v>
      </c>
      <c r="C18" s="18">
        <f>C19+C20+C21</f>
        <v>90846</v>
      </c>
      <c r="D18" s="18">
        <f>D19+D20+D21</f>
        <v>81948</v>
      </c>
      <c r="E18" s="18">
        <f>E19+E20+E21</f>
        <v>15473</v>
      </c>
      <c r="F18" s="18">
        <f aca="true" t="shared" si="5" ref="F18:N18">F19+F20+F21</f>
        <v>75601</v>
      </c>
      <c r="G18" s="18">
        <f t="shared" si="5"/>
        <v>116739</v>
      </c>
      <c r="H18" s="18">
        <f>H19+H20+H21</f>
        <v>92482</v>
      </c>
      <c r="I18" s="18">
        <f>I19+I20+I21</f>
        <v>22544</v>
      </c>
      <c r="J18" s="18">
        <f>J19+J20+J21</f>
        <v>110054</v>
      </c>
      <c r="K18" s="18">
        <f>K19+K20+K21</f>
        <v>76779</v>
      </c>
      <c r="L18" s="18">
        <f>L19+L20+L21</f>
        <v>111984</v>
      </c>
      <c r="M18" s="18">
        <f t="shared" si="5"/>
        <v>44399</v>
      </c>
      <c r="N18" s="18">
        <f t="shared" si="5"/>
        <v>26066</v>
      </c>
      <c r="O18" s="12">
        <f aca="true" t="shared" si="6" ref="O18:O24">SUM(B18:N18)</f>
        <v>1011201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80789</v>
      </c>
      <c r="C19" s="14">
        <v>52892</v>
      </c>
      <c r="D19" s="14">
        <v>47897</v>
      </c>
      <c r="E19" s="14">
        <v>9068</v>
      </c>
      <c r="F19" s="14">
        <v>42526</v>
      </c>
      <c r="G19" s="14">
        <v>66763</v>
      </c>
      <c r="H19" s="14">
        <v>53562</v>
      </c>
      <c r="I19" s="14">
        <v>13205</v>
      </c>
      <c r="J19" s="14">
        <v>62863</v>
      </c>
      <c r="K19" s="14">
        <v>43019</v>
      </c>
      <c r="L19" s="14">
        <v>60676</v>
      </c>
      <c r="M19" s="14">
        <v>24027</v>
      </c>
      <c r="N19" s="14">
        <v>13713</v>
      </c>
      <c r="O19" s="12">
        <f t="shared" si="6"/>
        <v>571000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59420</v>
      </c>
      <c r="C20" s="14">
        <v>33004</v>
      </c>
      <c r="D20" s="14">
        <v>31372</v>
      </c>
      <c r="E20" s="14">
        <v>5735</v>
      </c>
      <c r="F20" s="14">
        <v>29323</v>
      </c>
      <c r="G20" s="14">
        <v>43988</v>
      </c>
      <c r="H20" s="14">
        <v>35350</v>
      </c>
      <c r="I20" s="14">
        <v>8491</v>
      </c>
      <c r="J20" s="14">
        <v>43198</v>
      </c>
      <c r="K20" s="14">
        <v>30765</v>
      </c>
      <c r="L20" s="14">
        <v>46637</v>
      </c>
      <c r="M20" s="14">
        <v>18558</v>
      </c>
      <c r="N20" s="14">
        <v>11391</v>
      </c>
      <c r="O20" s="12">
        <f t="shared" si="6"/>
        <v>397232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6077</v>
      </c>
      <c r="C21" s="14">
        <v>4950</v>
      </c>
      <c r="D21" s="14">
        <v>2679</v>
      </c>
      <c r="E21" s="14">
        <v>670</v>
      </c>
      <c r="F21" s="14">
        <v>3752</v>
      </c>
      <c r="G21" s="14">
        <v>5988</v>
      </c>
      <c r="H21" s="14">
        <v>3570</v>
      </c>
      <c r="I21" s="14">
        <v>848</v>
      </c>
      <c r="J21" s="14">
        <v>3993</v>
      </c>
      <c r="K21" s="14">
        <v>2995</v>
      </c>
      <c r="L21" s="14">
        <v>4671</v>
      </c>
      <c r="M21" s="14">
        <v>1814</v>
      </c>
      <c r="N21" s="14">
        <v>962</v>
      </c>
      <c r="O21" s="12">
        <f t="shared" si="6"/>
        <v>42969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153089</v>
      </c>
      <c r="C22" s="14">
        <f>C23+C24</f>
        <v>114025</v>
      </c>
      <c r="D22" s="14">
        <f>D23+D24</f>
        <v>114770</v>
      </c>
      <c r="E22" s="14">
        <f>E23+E24</f>
        <v>24656</v>
      </c>
      <c r="F22" s="14">
        <f aca="true" t="shared" si="7" ref="F22:N22">F23+F24</f>
        <v>105955</v>
      </c>
      <c r="G22" s="14">
        <f t="shared" si="7"/>
        <v>160457</v>
      </c>
      <c r="H22" s="14">
        <f>H23+H24</f>
        <v>103415</v>
      </c>
      <c r="I22" s="14">
        <f>I23+I24</f>
        <v>24357</v>
      </c>
      <c r="J22" s="14">
        <f>J23+J24</f>
        <v>112466</v>
      </c>
      <c r="K22" s="14">
        <f>K23+K24</f>
        <v>93607</v>
      </c>
      <c r="L22" s="14">
        <f>L23+L24</f>
        <v>87539</v>
      </c>
      <c r="M22" s="14">
        <f t="shared" si="7"/>
        <v>31260</v>
      </c>
      <c r="N22" s="14">
        <f t="shared" si="7"/>
        <v>19051</v>
      </c>
      <c r="O22" s="12">
        <f t="shared" si="6"/>
        <v>1144647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81508</v>
      </c>
      <c r="C23" s="14">
        <v>67890</v>
      </c>
      <c r="D23" s="14">
        <v>63951</v>
      </c>
      <c r="E23" s="14">
        <v>15134</v>
      </c>
      <c r="F23" s="14">
        <v>61305</v>
      </c>
      <c r="G23" s="14">
        <v>96518</v>
      </c>
      <c r="H23" s="14">
        <v>63297</v>
      </c>
      <c r="I23" s="14">
        <v>16189</v>
      </c>
      <c r="J23" s="14">
        <v>59630</v>
      </c>
      <c r="K23" s="14">
        <v>52938</v>
      </c>
      <c r="L23" s="14">
        <v>50504</v>
      </c>
      <c r="M23" s="14">
        <v>17551</v>
      </c>
      <c r="N23" s="14">
        <v>9444</v>
      </c>
      <c r="O23" s="12">
        <f t="shared" si="6"/>
        <v>655859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71581</v>
      </c>
      <c r="C24" s="14">
        <v>46135</v>
      </c>
      <c r="D24" s="14">
        <v>50819</v>
      </c>
      <c r="E24" s="14">
        <v>9522</v>
      </c>
      <c r="F24" s="14">
        <v>44650</v>
      </c>
      <c r="G24" s="14">
        <v>63939</v>
      </c>
      <c r="H24" s="14">
        <v>40118</v>
      </c>
      <c r="I24" s="14">
        <v>8168</v>
      </c>
      <c r="J24" s="14">
        <v>52836</v>
      </c>
      <c r="K24" s="14">
        <v>40669</v>
      </c>
      <c r="L24" s="14">
        <v>37035</v>
      </c>
      <c r="M24" s="14">
        <v>13709</v>
      </c>
      <c r="N24" s="14">
        <v>9607</v>
      </c>
      <c r="O24" s="12">
        <f t="shared" si="6"/>
        <v>488788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9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1:17" ht="18.75" customHeight="1">
      <c r="A28" s="56" t="s">
        <v>92</v>
      </c>
      <c r="B28" s="57">
        <f>B29+B30</f>
        <v>1180938.6343999999</v>
      </c>
      <c r="C28" s="57">
        <f aca="true" t="shared" si="8" ref="C28:N28">C29+C30</f>
        <v>911655.9744999999</v>
      </c>
      <c r="D28" s="57">
        <f t="shared" si="8"/>
        <v>800876.9845</v>
      </c>
      <c r="E28" s="57">
        <f t="shared" si="8"/>
        <v>220458.97209999998</v>
      </c>
      <c r="F28" s="57">
        <f t="shared" si="8"/>
        <v>798079.9795</v>
      </c>
      <c r="G28" s="57">
        <f t="shared" si="8"/>
        <v>961041.4646000001</v>
      </c>
      <c r="H28" s="57">
        <f t="shared" si="8"/>
        <v>807439.5264000001</v>
      </c>
      <c r="I28" s="57">
        <f t="shared" si="8"/>
        <v>197986.73640000002</v>
      </c>
      <c r="J28" s="57">
        <f t="shared" si="8"/>
        <v>958906.2788000001</v>
      </c>
      <c r="K28" s="57">
        <f t="shared" si="8"/>
        <v>819395.105</v>
      </c>
      <c r="L28" s="57">
        <f t="shared" si="8"/>
        <v>924465.3516</v>
      </c>
      <c r="M28" s="57">
        <f t="shared" si="8"/>
        <v>488614.4555</v>
      </c>
      <c r="N28" s="57">
        <f t="shared" si="8"/>
        <v>263037.131</v>
      </c>
      <c r="O28" s="57">
        <f>SUM(B28:N28)</f>
        <v>9332896.594299998</v>
      </c>
      <c r="Q28" s="65"/>
    </row>
    <row r="29" spans="1:15" ht="18.75" customHeight="1">
      <c r="A29" s="55" t="s">
        <v>57</v>
      </c>
      <c r="B29" s="53">
        <f aca="true" t="shared" si="9" ref="B29:N29">B26*B7</f>
        <v>1176287.7344</v>
      </c>
      <c r="C29" s="53">
        <f t="shared" si="9"/>
        <v>904635.5744999999</v>
      </c>
      <c r="D29" s="53">
        <f t="shared" si="9"/>
        <v>789250.3745</v>
      </c>
      <c r="E29" s="53">
        <f t="shared" si="9"/>
        <v>220458.97209999998</v>
      </c>
      <c r="F29" s="53">
        <f t="shared" si="9"/>
        <v>791476.5495</v>
      </c>
      <c r="G29" s="53">
        <f t="shared" si="9"/>
        <v>956373.6546</v>
      </c>
      <c r="H29" s="53">
        <f t="shared" si="9"/>
        <v>803938.9964000001</v>
      </c>
      <c r="I29" s="53">
        <f t="shared" si="9"/>
        <v>197986.73640000002</v>
      </c>
      <c r="J29" s="53">
        <f t="shared" si="9"/>
        <v>947780.6188</v>
      </c>
      <c r="K29" s="53">
        <f t="shared" si="9"/>
        <v>803954.445</v>
      </c>
      <c r="L29" s="53">
        <f t="shared" si="9"/>
        <v>913340.8216</v>
      </c>
      <c r="M29" s="53">
        <f t="shared" si="9"/>
        <v>483363.1955</v>
      </c>
      <c r="N29" s="53">
        <f t="shared" si="9"/>
        <v>260762.37099999998</v>
      </c>
      <c r="O29" s="54">
        <f>SUM(B29:N29)</f>
        <v>9249610.0443</v>
      </c>
    </row>
    <row r="30" spans="1:26" ht="18.75" customHeight="1">
      <c r="A30" s="17" t="s">
        <v>55</v>
      </c>
      <c r="B30" s="53">
        <v>4650.9</v>
      </c>
      <c r="C30" s="53">
        <v>7020.4</v>
      </c>
      <c r="D30" s="53">
        <v>11626.61</v>
      </c>
      <c r="E30" s="53">
        <v>0</v>
      </c>
      <c r="F30" s="53">
        <v>6603.43</v>
      </c>
      <c r="G30" s="53">
        <v>4667.81</v>
      </c>
      <c r="H30" s="53">
        <v>3500.53</v>
      </c>
      <c r="I30" s="53">
        <v>0</v>
      </c>
      <c r="J30" s="53">
        <v>11125.66</v>
      </c>
      <c r="K30" s="53">
        <v>15440.66</v>
      </c>
      <c r="L30" s="53">
        <v>11124.53</v>
      </c>
      <c r="M30" s="53">
        <v>5251.26</v>
      </c>
      <c r="N30" s="53">
        <v>2274.76</v>
      </c>
      <c r="O30" s="54">
        <f>SUM(B30:N30)</f>
        <v>83286.54999999999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0"/>
    </row>
    <row r="32" spans="1:15" ht="18.75" customHeight="1">
      <c r="A32" s="2" t="s">
        <v>90</v>
      </c>
      <c r="B32" s="25">
        <f aca="true" t="shared" si="10" ref="B32:O32">+B33+B35+B42+B43+B44-B45</f>
        <v>6187.979999999996</v>
      </c>
      <c r="C32" s="25">
        <f t="shared" si="10"/>
        <v>10585.259999999995</v>
      </c>
      <c r="D32" s="25">
        <f t="shared" si="10"/>
        <v>-96216.57</v>
      </c>
      <c r="E32" s="25">
        <f t="shared" si="10"/>
        <v>-7327.6500000000015</v>
      </c>
      <c r="F32" s="25">
        <f t="shared" si="10"/>
        <v>-22475.170000000006</v>
      </c>
      <c r="G32" s="25">
        <f t="shared" si="10"/>
        <v>-33934.86</v>
      </c>
      <c r="H32" s="25">
        <f t="shared" si="10"/>
        <v>-41367.97000000001</v>
      </c>
      <c r="I32" s="25">
        <f t="shared" si="10"/>
        <v>-24749.32</v>
      </c>
      <c r="J32" s="25">
        <f t="shared" si="10"/>
        <v>-79953.42000000001</v>
      </c>
      <c r="K32" s="25">
        <f t="shared" si="10"/>
        <v>-37920.15999999999</v>
      </c>
      <c r="L32" s="25">
        <f t="shared" si="10"/>
        <v>-19137.1</v>
      </c>
      <c r="M32" s="25">
        <f t="shared" si="10"/>
        <v>-27846.83</v>
      </c>
      <c r="N32" s="25">
        <f t="shared" si="10"/>
        <v>-1335.5699999999997</v>
      </c>
      <c r="O32" s="25">
        <f t="shared" si="10"/>
        <v>-375491.38</v>
      </c>
    </row>
    <row r="33" spans="1:15" ht="18.75" customHeight="1">
      <c r="A33" s="17" t="s">
        <v>58</v>
      </c>
      <c r="B33" s="26">
        <f>+B34</f>
        <v>-87960</v>
      </c>
      <c r="C33" s="26">
        <f aca="true" t="shared" si="11" ref="C33:O33">+C34</f>
        <v>-91884</v>
      </c>
      <c r="D33" s="26">
        <f t="shared" si="11"/>
        <v>-61608</v>
      </c>
      <c r="E33" s="26">
        <f t="shared" si="11"/>
        <v>-12224</v>
      </c>
      <c r="F33" s="26">
        <f t="shared" si="11"/>
        <v>-53436</v>
      </c>
      <c r="G33" s="26">
        <f t="shared" si="11"/>
        <v>-95732</v>
      </c>
      <c r="H33" s="26">
        <f t="shared" si="11"/>
        <v>-85808</v>
      </c>
      <c r="I33" s="26">
        <f t="shared" si="11"/>
        <v>-19528</v>
      </c>
      <c r="J33" s="26">
        <f t="shared" si="11"/>
        <v>-52908</v>
      </c>
      <c r="K33" s="26">
        <f t="shared" si="11"/>
        <v>-66556</v>
      </c>
      <c r="L33" s="26">
        <f t="shared" si="11"/>
        <v>-52792</v>
      </c>
      <c r="M33" s="26">
        <f t="shared" si="11"/>
        <v>-34932</v>
      </c>
      <c r="N33" s="26">
        <f t="shared" si="11"/>
        <v>-25112</v>
      </c>
      <c r="O33" s="26">
        <f t="shared" si="11"/>
        <v>-740480</v>
      </c>
    </row>
    <row r="34" spans="1:26" ht="18.75" customHeight="1">
      <c r="A34" s="13" t="s">
        <v>59</v>
      </c>
      <c r="B34" s="20">
        <f>ROUND(-B9*$D$3,2)</f>
        <v>-87960</v>
      </c>
      <c r="C34" s="20">
        <f>ROUND(-C9*$D$3,2)</f>
        <v>-91884</v>
      </c>
      <c r="D34" s="20">
        <f>ROUND(-D9*$D$3,2)</f>
        <v>-61608</v>
      </c>
      <c r="E34" s="20">
        <f>ROUND(-E9*$D$3,2)</f>
        <v>-12224</v>
      </c>
      <c r="F34" s="20">
        <f aca="true" t="shared" si="12" ref="F34:N34">ROUND(-F9*$D$3,2)</f>
        <v>-53436</v>
      </c>
      <c r="G34" s="20">
        <f t="shared" si="12"/>
        <v>-95732</v>
      </c>
      <c r="H34" s="20">
        <f t="shared" si="12"/>
        <v>-85808</v>
      </c>
      <c r="I34" s="20">
        <f>ROUND(-I9*$D$3,2)</f>
        <v>-19528</v>
      </c>
      <c r="J34" s="20">
        <f>ROUND(-J9*$D$3,2)</f>
        <v>-52908</v>
      </c>
      <c r="K34" s="20">
        <f>ROUND(-K9*$D$3,2)</f>
        <v>-66556</v>
      </c>
      <c r="L34" s="20">
        <f>ROUND(-L9*$D$3,2)</f>
        <v>-52792</v>
      </c>
      <c r="M34" s="20">
        <f t="shared" si="12"/>
        <v>-34932</v>
      </c>
      <c r="N34" s="20">
        <f t="shared" si="12"/>
        <v>-25112</v>
      </c>
      <c r="O34" s="45">
        <f aca="true" t="shared" si="13" ref="O34:O45">SUM(B34:N34)</f>
        <v>-740480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-21807.11</v>
      </c>
      <c r="C35" s="26">
        <f t="shared" si="14"/>
        <v>-10916.35</v>
      </c>
      <c r="D35" s="26">
        <f t="shared" si="14"/>
        <v>-56749.97</v>
      </c>
      <c r="E35" s="26">
        <f t="shared" si="14"/>
        <v>-17229.9</v>
      </c>
      <c r="F35" s="26">
        <f t="shared" si="14"/>
        <v>-21657.07</v>
      </c>
      <c r="G35" s="26">
        <f t="shared" si="14"/>
        <v>-22960.36</v>
      </c>
      <c r="H35" s="26">
        <f t="shared" si="14"/>
        <v>-11393.24</v>
      </c>
      <c r="I35" s="26">
        <f t="shared" si="14"/>
        <v>-5221.32</v>
      </c>
      <c r="J35" s="26">
        <f t="shared" si="14"/>
        <v>-15110.13</v>
      </c>
      <c r="K35" s="26">
        <f t="shared" si="14"/>
        <v>-2759.4</v>
      </c>
      <c r="L35" s="26">
        <f>SUM(L36:L41)</f>
        <v>-18489.48</v>
      </c>
      <c r="M35" s="26">
        <f>SUM(M36:M41)</f>
        <v>-8821.05</v>
      </c>
      <c r="N35" s="26">
        <f>SUM(N36:N41)</f>
        <v>-2100</v>
      </c>
      <c r="O35" s="26">
        <f t="shared" si="13"/>
        <v>-215215.38</v>
      </c>
    </row>
    <row r="36" spans="1:26" ht="18.75" customHeight="1">
      <c r="A36" s="13" t="s">
        <v>61</v>
      </c>
      <c r="B36" s="24">
        <v>-21807.11</v>
      </c>
      <c r="C36" s="24">
        <v>-10916.35</v>
      </c>
      <c r="D36" s="24">
        <v>-32572.46</v>
      </c>
      <c r="E36" s="24">
        <v>-17229.9</v>
      </c>
      <c r="F36" s="24">
        <v>-21157.07</v>
      </c>
      <c r="G36" s="24">
        <v>-22460.36</v>
      </c>
      <c r="H36" s="24">
        <v>-11393.24</v>
      </c>
      <c r="I36" s="24">
        <v>-3721.32</v>
      </c>
      <c r="J36" s="24">
        <v>-15110.13</v>
      </c>
      <c r="K36" s="24">
        <v>-2759.4</v>
      </c>
      <c r="L36" s="24">
        <v>-18489.48</v>
      </c>
      <c r="M36" s="24">
        <v>-8821.05</v>
      </c>
      <c r="N36" s="24">
        <v>-2100</v>
      </c>
      <c r="O36" s="24">
        <f t="shared" si="13"/>
        <v>-188537.87000000002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-500-23677.51</f>
        <v>-24177.51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-26677.51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93</v>
      </c>
      <c r="B42" s="27">
        <v>115955.09</v>
      </c>
      <c r="C42" s="27">
        <v>113385.61</v>
      </c>
      <c r="D42" s="27">
        <v>22141.4</v>
      </c>
      <c r="E42" s="27">
        <v>22126.25</v>
      </c>
      <c r="F42" s="27">
        <v>52617.9</v>
      </c>
      <c r="G42" s="27">
        <v>84757.5</v>
      </c>
      <c r="H42" s="27">
        <v>55833.27</v>
      </c>
      <c r="I42" s="27">
        <v>0</v>
      </c>
      <c r="J42" s="27">
        <v>-11935.29</v>
      </c>
      <c r="K42" s="27">
        <v>31395.24</v>
      </c>
      <c r="L42" s="27">
        <v>52144.38</v>
      </c>
      <c r="M42" s="27">
        <v>15906.22</v>
      </c>
      <c r="N42" s="27">
        <v>25876.43</v>
      </c>
      <c r="O42" s="24">
        <f t="shared" si="13"/>
        <v>580204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1187126.6143999998</v>
      </c>
      <c r="C46" s="29">
        <f t="shared" si="15"/>
        <v>922241.2344999999</v>
      </c>
      <c r="D46" s="29">
        <f t="shared" si="15"/>
        <v>704660.4145</v>
      </c>
      <c r="E46" s="29">
        <f t="shared" si="15"/>
        <v>213131.3221</v>
      </c>
      <c r="F46" s="29">
        <f t="shared" si="15"/>
        <v>775604.8095</v>
      </c>
      <c r="G46" s="29">
        <f t="shared" si="15"/>
        <v>927106.6046000001</v>
      </c>
      <c r="H46" s="29">
        <f t="shared" si="15"/>
        <v>766071.5564000001</v>
      </c>
      <c r="I46" s="29">
        <f t="shared" si="15"/>
        <v>173237.41640000002</v>
      </c>
      <c r="J46" s="29">
        <f t="shared" si="15"/>
        <v>878952.8588</v>
      </c>
      <c r="K46" s="29">
        <f t="shared" si="15"/>
        <v>781474.945</v>
      </c>
      <c r="L46" s="29">
        <f t="shared" si="15"/>
        <v>905328.2516000001</v>
      </c>
      <c r="M46" s="29">
        <f t="shared" si="15"/>
        <v>460767.62549999997</v>
      </c>
      <c r="N46" s="29">
        <f t="shared" si="15"/>
        <v>261701.561</v>
      </c>
      <c r="O46" s="29">
        <f>SUM(B46:N46)</f>
        <v>8957405.214300001</v>
      </c>
      <c r="P46" s="68"/>
      <c r="T46"/>
      <c r="U46"/>
      <c r="V46"/>
      <c r="W46"/>
      <c r="X46"/>
      <c r="Y46"/>
      <c r="Z46"/>
    </row>
    <row r="47" spans="1:19" ht="15" customHeight="1">
      <c r="A47" s="33"/>
      <c r="B47" s="46"/>
      <c r="C47" s="46"/>
      <c r="D47" s="46"/>
      <c r="E47" s="46"/>
      <c r="F47" s="46"/>
      <c r="G47" s="46"/>
      <c r="H47" s="46"/>
      <c r="I47" s="69"/>
      <c r="J47" s="46"/>
      <c r="K47" s="46"/>
      <c r="L47" s="46"/>
      <c r="M47" s="46"/>
      <c r="N47" s="46"/>
      <c r="O47" s="47"/>
      <c r="Q47" s="66"/>
      <c r="R47" s="68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7"/>
    </row>
    <row r="49" spans="1:17" ht="18.75" customHeight="1">
      <c r="A49" s="2" t="s">
        <v>71</v>
      </c>
      <c r="B49" s="35">
        <f>SUM(B50:B63)</f>
        <v>1187126.62</v>
      </c>
      <c r="C49" s="35">
        <f aca="true" t="shared" si="16" ref="C49:N49">SUM(C50:C63)</f>
        <v>922241.25</v>
      </c>
      <c r="D49" s="35">
        <f t="shared" si="16"/>
        <v>704660.41</v>
      </c>
      <c r="E49" s="35">
        <f t="shared" si="16"/>
        <v>213131.32</v>
      </c>
      <c r="F49" s="35">
        <f t="shared" si="16"/>
        <v>775604.81</v>
      </c>
      <c r="G49" s="35">
        <f t="shared" si="16"/>
        <v>927106.6</v>
      </c>
      <c r="H49" s="35">
        <f t="shared" si="16"/>
        <v>766071.56</v>
      </c>
      <c r="I49" s="35">
        <f t="shared" si="16"/>
        <v>173237.42</v>
      </c>
      <c r="J49" s="35">
        <f t="shared" si="16"/>
        <v>878952.86</v>
      </c>
      <c r="K49" s="35">
        <f t="shared" si="16"/>
        <v>781474.95</v>
      </c>
      <c r="L49" s="35">
        <f t="shared" si="16"/>
        <v>905328.25</v>
      </c>
      <c r="M49" s="35">
        <f t="shared" si="16"/>
        <v>460767.63</v>
      </c>
      <c r="N49" s="35">
        <f t="shared" si="16"/>
        <v>261701.56</v>
      </c>
      <c r="O49" s="29">
        <f>SUM(O50:O63)</f>
        <v>8957405.240000002</v>
      </c>
      <c r="Q49" s="67"/>
    </row>
    <row r="50" spans="1:18" ht="18.75" customHeight="1">
      <c r="A50" s="17" t="s">
        <v>39</v>
      </c>
      <c r="B50" s="35">
        <v>232495.98</v>
      </c>
      <c r="C50" s="35">
        <v>244417.63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476913.61</v>
      </c>
      <c r="P50"/>
      <c r="Q50" s="67"/>
      <c r="R50" s="68"/>
    </row>
    <row r="51" spans="1:16" ht="18.75" customHeight="1">
      <c r="A51" s="17" t="s">
        <v>40</v>
      </c>
      <c r="B51" s="35">
        <v>954630.64</v>
      </c>
      <c r="C51" s="35">
        <v>677823.62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1632454.26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704660.41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704660.41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213131.32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213131.32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775604.81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775604.81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927106.6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927106.6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766071.56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766071.56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173237.42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173237.42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878952.86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878952.86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781474.95</v>
      </c>
      <c r="L59" s="34">
        <v>0</v>
      </c>
      <c r="M59" s="34">
        <v>0</v>
      </c>
      <c r="N59" s="34">
        <v>0</v>
      </c>
      <c r="O59" s="29">
        <f t="shared" si="17"/>
        <v>781474.95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905328.25</v>
      </c>
      <c r="M60" s="34">
        <v>0</v>
      </c>
      <c r="N60" s="34">
        <v>0</v>
      </c>
      <c r="O60" s="26">
        <f t="shared" si="17"/>
        <v>905328.25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460767.63</v>
      </c>
      <c r="N61" s="34">
        <v>0</v>
      </c>
      <c r="O61" s="29">
        <f t="shared" si="17"/>
        <v>460767.63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261701.56</v>
      </c>
      <c r="O62" s="26">
        <f t="shared" si="17"/>
        <v>261701.56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3">
        <v>2.4487387487928927</v>
      </c>
      <c r="C67" s="43">
        <v>2.6175582964313624</v>
      </c>
      <c r="D67" s="43">
        <v>0</v>
      </c>
      <c r="E67" s="43">
        <v>0</v>
      </c>
      <c r="F67" s="34">
        <v>0</v>
      </c>
      <c r="G67" s="34">
        <v>0</v>
      </c>
      <c r="H67" s="43">
        <v>0</v>
      </c>
      <c r="I67" s="43">
        <v>0</v>
      </c>
      <c r="J67" s="43">
        <v>0</v>
      </c>
      <c r="K67" s="43">
        <v>0</v>
      </c>
      <c r="L67" s="34">
        <v>0</v>
      </c>
      <c r="M67" s="43">
        <v>0</v>
      </c>
      <c r="N67" s="43">
        <v>0</v>
      </c>
      <c r="O67" s="29"/>
      <c r="P67"/>
    </row>
    <row r="68" spans="1:16" ht="18.75" customHeight="1">
      <c r="A68" s="17" t="s">
        <v>78</v>
      </c>
      <c r="B68" s="43">
        <v>2.13049</v>
      </c>
      <c r="C68" s="43">
        <v>2.1951</v>
      </c>
      <c r="D68" s="43">
        <v>0</v>
      </c>
      <c r="E68" s="43">
        <v>0</v>
      </c>
      <c r="F68" s="34">
        <v>0</v>
      </c>
      <c r="G68" s="34">
        <v>0</v>
      </c>
      <c r="H68" s="43">
        <v>0</v>
      </c>
      <c r="I68" s="43">
        <v>0</v>
      </c>
      <c r="J68" s="43">
        <v>0</v>
      </c>
      <c r="K68" s="43">
        <v>0</v>
      </c>
      <c r="L68" s="34">
        <v>0</v>
      </c>
      <c r="M68" s="43">
        <v>0</v>
      </c>
      <c r="N68" s="43">
        <v>0</v>
      </c>
      <c r="O68" s="29"/>
      <c r="P68"/>
    </row>
    <row r="69" spans="1:17" ht="18.75" customHeight="1">
      <c r="A69" s="17" t="s">
        <v>79</v>
      </c>
      <c r="B69" s="43">
        <v>0</v>
      </c>
      <c r="C69" s="43">
        <v>0</v>
      </c>
      <c r="D69" s="22">
        <f>(D$29/D$7)</f>
        <v>1.9607</v>
      </c>
      <c r="E69" s="43">
        <v>0</v>
      </c>
      <c r="F69" s="34">
        <v>0</v>
      </c>
      <c r="G69" s="34">
        <v>0</v>
      </c>
      <c r="H69" s="43">
        <v>0</v>
      </c>
      <c r="I69" s="43">
        <v>0</v>
      </c>
      <c r="J69" s="43">
        <v>0</v>
      </c>
      <c r="K69" s="43">
        <v>0</v>
      </c>
      <c r="L69" s="34">
        <v>0</v>
      </c>
      <c r="M69" s="43">
        <v>0</v>
      </c>
      <c r="N69" s="43">
        <v>0</v>
      </c>
      <c r="O69" s="26"/>
      <c r="Q69"/>
    </row>
    <row r="70" spans="1:18" ht="18.75" customHeight="1">
      <c r="A70" s="17" t="s">
        <v>80</v>
      </c>
      <c r="B70" s="43">
        <v>0</v>
      </c>
      <c r="C70" s="43">
        <v>0</v>
      </c>
      <c r="D70" s="43">
        <v>0</v>
      </c>
      <c r="E70" s="22">
        <f>(E$29/E$7)</f>
        <v>2.9593</v>
      </c>
      <c r="F70" s="34">
        <v>0</v>
      </c>
      <c r="G70" s="34">
        <v>0</v>
      </c>
      <c r="H70" s="43">
        <v>0</v>
      </c>
      <c r="I70" s="43">
        <v>0</v>
      </c>
      <c r="J70" s="43">
        <v>0</v>
      </c>
      <c r="K70" s="43">
        <v>0</v>
      </c>
      <c r="L70" s="34">
        <v>0</v>
      </c>
      <c r="M70" s="43">
        <v>0</v>
      </c>
      <c r="N70" s="43">
        <v>0</v>
      </c>
      <c r="O70" s="29"/>
      <c r="R70"/>
    </row>
    <row r="71" spans="1:19" ht="18.75" customHeight="1">
      <c r="A71" s="17" t="s">
        <v>81</v>
      </c>
      <c r="B71" s="43">
        <v>0</v>
      </c>
      <c r="C71" s="43">
        <v>0</v>
      </c>
      <c r="D71" s="43">
        <v>0</v>
      </c>
      <c r="E71" s="43">
        <v>0</v>
      </c>
      <c r="F71" s="43">
        <f>(F$29/F$7)</f>
        <v>2.2515</v>
      </c>
      <c r="G71" s="34">
        <v>0</v>
      </c>
      <c r="H71" s="43">
        <v>0</v>
      </c>
      <c r="I71" s="43">
        <v>0</v>
      </c>
      <c r="J71" s="43">
        <v>0</v>
      </c>
      <c r="K71" s="43">
        <v>0</v>
      </c>
      <c r="L71" s="34">
        <v>0</v>
      </c>
      <c r="M71" s="43">
        <v>0</v>
      </c>
      <c r="N71" s="43">
        <v>0</v>
      </c>
      <c r="O71" s="26"/>
      <c r="S71"/>
    </row>
    <row r="72" spans="1:20" ht="18.75" customHeight="1">
      <c r="A72" s="17" t="s">
        <v>82</v>
      </c>
      <c r="B72" s="43">
        <v>0</v>
      </c>
      <c r="C72" s="43">
        <v>0</v>
      </c>
      <c r="D72" s="43">
        <v>0</v>
      </c>
      <c r="E72" s="43">
        <v>0</v>
      </c>
      <c r="F72" s="34">
        <v>0</v>
      </c>
      <c r="G72" s="43">
        <f>(G$29/G$7)</f>
        <v>1.7706</v>
      </c>
      <c r="H72" s="43">
        <v>0</v>
      </c>
      <c r="I72" s="43">
        <v>0</v>
      </c>
      <c r="J72" s="43">
        <v>0</v>
      </c>
      <c r="K72" s="43">
        <v>0</v>
      </c>
      <c r="L72" s="34">
        <v>0</v>
      </c>
      <c r="M72" s="43">
        <v>0</v>
      </c>
      <c r="N72" s="43">
        <v>0</v>
      </c>
      <c r="O72" s="29"/>
      <c r="T72"/>
    </row>
    <row r="73" spans="1:21" ht="18.75" customHeight="1">
      <c r="A73" s="17" t="s">
        <v>83</v>
      </c>
      <c r="B73" s="43">
        <v>0</v>
      </c>
      <c r="C73" s="43">
        <v>0</v>
      </c>
      <c r="D73" s="43">
        <v>0</v>
      </c>
      <c r="E73" s="43">
        <v>0</v>
      </c>
      <c r="F73" s="34">
        <v>0</v>
      </c>
      <c r="G73" s="34">
        <v>0</v>
      </c>
      <c r="H73" s="43">
        <f>(H$29/H$7)</f>
        <v>2.1676</v>
      </c>
      <c r="I73" s="43">
        <v>0</v>
      </c>
      <c r="J73" s="43">
        <v>0</v>
      </c>
      <c r="K73" s="43">
        <v>0</v>
      </c>
      <c r="L73" s="34">
        <v>0</v>
      </c>
      <c r="M73" s="43">
        <v>0</v>
      </c>
      <c r="N73" s="43">
        <v>0</v>
      </c>
      <c r="O73" s="29"/>
      <c r="U73"/>
    </row>
    <row r="74" spans="1:21" ht="18.75" customHeight="1">
      <c r="A74" s="17" t="s">
        <v>89</v>
      </c>
      <c r="B74" s="43">
        <v>0</v>
      </c>
      <c r="C74" s="43">
        <v>0</v>
      </c>
      <c r="D74" s="43">
        <v>0</v>
      </c>
      <c r="E74" s="43">
        <v>0</v>
      </c>
      <c r="F74" s="34">
        <v>0</v>
      </c>
      <c r="G74" s="34">
        <v>0</v>
      </c>
      <c r="H74" s="43">
        <v>0</v>
      </c>
      <c r="I74" s="43">
        <f>(I$29/I$7)</f>
        <v>2.1884</v>
      </c>
      <c r="J74" s="43">
        <v>0</v>
      </c>
      <c r="K74" s="43">
        <v>0</v>
      </c>
      <c r="L74" s="34">
        <v>0</v>
      </c>
      <c r="M74" s="43">
        <v>0</v>
      </c>
      <c r="N74" s="43">
        <v>0</v>
      </c>
      <c r="O74" s="29"/>
      <c r="U74"/>
    </row>
    <row r="75" spans="1:22" ht="18.75" customHeight="1">
      <c r="A75" s="17" t="s">
        <v>84</v>
      </c>
      <c r="B75" s="43">
        <v>0</v>
      </c>
      <c r="C75" s="43">
        <v>0</v>
      </c>
      <c r="D75" s="43">
        <v>0</v>
      </c>
      <c r="E75" s="43">
        <v>0</v>
      </c>
      <c r="F75" s="34">
        <v>0</v>
      </c>
      <c r="G75" s="34">
        <v>0</v>
      </c>
      <c r="H75" s="43">
        <v>0</v>
      </c>
      <c r="I75" s="43">
        <v>0</v>
      </c>
      <c r="J75" s="43">
        <f>(J$29/J$7)</f>
        <v>2.1734</v>
      </c>
      <c r="K75" s="43">
        <v>0</v>
      </c>
      <c r="L75" s="34">
        <v>0</v>
      </c>
      <c r="M75" s="43">
        <v>0</v>
      </c>
      <c r="N75" s="43">
        <v>0</v>
      </c>
      <c r="O75" s="26"/>
      <c r="V75"/>
    </row>
    <row r="76" spans="1:23" ht="18.75" customHeight="1">
      <c r="A76" s="17" t="s">
        <v>85</v>
      </c>
      <c r="B76" s="43">
        <v>0</v>
      </c>
      <c r="C76" s="43">
        <v>0</v>
      </c>
      <c r="D76" s="43">
        <v>0</v>
      </c>
      <c r="E76" s="43">
        <v>0</v>
      </c>
      <c r="F76" s="34">
        <v>0</v>
      </c>
      <c r="G76" s="34">
        <v>0</v>
      </c>
      <c r="H76" s="43">
        <v>0</v>
      </c>
      <c r="I76" s="43">
        <v>0</v>
      </c>
      <c r="J76" s="43">
        <v>0</v>
      </c>
      <c r="K76" s="43">
        <f>(K$29/K$7)</f>
        <v>2.4846</v>
      </c>
      <c r="L76" s="34">
        <v>0</v>
      </c>
      <c r="M76" s="43">
        <v>0</v>
      </c>
      <c r="N76" s="43">
        <v>0</v>
      </c>
      <c r="O76" s="29"/>
      <c r="W76"/>
    </row>
    <row r="77" spans="1:24" ht="18.75" customHeight="1">
      <c r="A77" s="17" t="s">
        <v>86</v>
      </c>
      <c r="B77" s="43">
        <v>0</v>
      </c>
      <c r="C77" s="43">
        <v>0</v>
      </c>
      <c r="D77" s="43">
        <v>0</v>
      </c>
      <c r="E77" s="43">
        <v>0</v>
      </c>
      <c r="F77" s="34">
        <v>0</v>
      </c>
      <c r="G77" s="34">
        <v>0</v>
      </c>
      <c r="H77" s="43">
        <v>0</v>
      </c>
      <c r="I77" s="43">
        <v>0</v>
      </c>
      <c r="J77" s="43">
        <v>0</v>
      </c>
      <c r="K77" s="43">
        <v>0</v>
      </c>
      <c r="L77" s="43">
        <f>(L$29/L$7)</f>
        <v>2.4314</v>
      </c>
      <c r="M77" s="43">
        <v>0</v>
      </c>
      <c r="N77" s="43">
        <v>0</v>
      </c>
      <c r="O77" s="26"/>
      <c r="X77"/>
    </row>
    <row r="78" spans="1:25" ht="18.75" customHeight="1">
      <c r="A78" s="17" t="s">
        <v>87</v>
      </c>
      <c r="B78" s="43">
        <v>0</v>
      </c>
      <c r="C78" s="43">
        <v>0</v>
      </c>
      <c r="D78" s="43">
        <v>0</v>
      </c>
      <c r="E78" s="43">
        <v>0</v>
      </c>
      <c r="F78" s="34">
        <v>0</v>
      </c>
      <c r="G78" s="34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f>(M$29/M$7)</f>
        <v>3.0665</v>
      </c>
      <c r="N78" s="43">
        <v>0</v>
      </c>
      <c r="O78" s="58"/>
      <c r="Y78"/>
    </row>
    <row r="79" spans="1:26" ht="18.75" customHeight="1">
      <c r="A79" s="33" t="s">
        <v>88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8">
        <f>(N$29/N$7)</f>
        <v>2.6231</v>
      </c>
      <c r="O79" s="49"/>
      <c r="P79"/>
      <c r="Z79"/>
    </row>
    <row r="80" spans="1:14" ht="21" customHeight="1">
      <c r="A80" s="61" t="s">
        <v>51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</row>
    <row r="81" spans="1:14" ht="15.75">
      <c r="A81" s="70" t="s">
        <v>95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ht="14.25">
      <c r="B82" s="39"/>
    </row>
    <row r="83" spans="2:9" ht="14.25">
      <c r="B83" s="64"/>
      <c r="H83" s="40"/>
      <c r="I83" s="40"/>
    </row>
    <row r="84" ht="14.25">
      <c r="B84" s="64"/>
    </row>
    <row r="85" spans="8:12" ht="14.25">
      <c r="H85" s="41"/>
      <c r="I85" s="41"/>
      <c r="J85" s="42"/>
      <c r="K85" s="42"/>
      <c r="L85" s="42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2018-11-29T16:44:15Z</dcterms:modified>
  <cp:category/>
  <cp:version/>
  <cp:contentType/>
  <cp:contentStatus/>
</cp:coreProperties>
</file>