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<sst xmlns="http://schemas.openxmlformats.org/spreadsheetml/2006/main" count="99" uniqueCount="97">
  <si>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</si>
  <si>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</si>
  <si>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</si>
  <si>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</si>
  <si>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</si>
  <si>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</si>
  <si>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</si>
  <si>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</si>
  <si>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</si>
  <si>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</si>
  <si>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</si>
  <si>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</si>
  <si>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</si>
  <si>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</si>
  <si>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</si>
  <si>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</si>
  <si>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</si>
  <si>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</si>
  <si>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</si>
  <si>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</si>
  <si>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</si>
  <si>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</si>
  <si>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</si>
  <si>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</si>
  <si>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</si>
  <si>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</si>
  <si>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</si>
  <si>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</si>
  <si>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</si>
  <si>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</si>
  <si>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</si>
  <si>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</si>
  <si>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</si>
  <si>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</si>
  <si>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</si>
  <si>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</si>
  <si>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</si>
  <si>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</si>
  <si>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</si>
  <si>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</si>
  <si>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</si>
  <si>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</si>
  <si>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</si>
  <si>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</si>
  <si>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</si>
  <si>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</si>
  <si>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</si>
  <si>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</si>
  <si>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</si>
  <si>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</si>
  <si>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</si>
  <si>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</si>
  <si>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</si>
  <si>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</si>
  <si>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</si>
  <si>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</si>
  <si>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</si>
  <si>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</si>
  <si>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</si>
  <si>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</si>
  <si>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</si>
  <si>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</si>
  <si>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</si>
  <si>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</si>
  <si>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</si>
  <si>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</si>
  <si>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</si>
  <si>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</si>
  <si>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</si>
  <si>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</si>
  <si>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</si>
  <si>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</si>
  <si>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</si>
  <si>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</si>
  <si>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</si>
  <si>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</si>
  <si>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</si>
  <si>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</si>
  <si>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</si>
  <si>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</si>
  <si>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</si>
  <si>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</si>
  <si>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</si>
  <si>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</si>
  <si>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</si>
  <si>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</si>
  <si>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</si>
  <si>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</si>
  <si>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</si>
  <si>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</si>
  <si>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</si>
  <si>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</si>
  <si>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</si>
  <si>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</si>
  <si>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9. Tarifa de Remuneração por Passageiro(1)</t>
  </si>
  <si>
    <t>(1) Tarifa de remuneração de cada empresa considerando o  reequilibrio interno estabelecido e informado pelo consórcio. Não consideram os acertos financeiros previstos no item 4 e a remuneração do serviço atende.</t>
  </si>
  <si>
    <t>OPERAÇÃO 08/11/18 - VENCIMENTO 16/11/18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</si>
</sst>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83</xdr:row>
      <xdr:rowOff>0</xdr:rowOff>
    </xdr:from>
    <xdr:to>
      <xdr:col>2</xdr:col>
      <xdr:colOff>914400</xdr:colOff>
      <xdr:row>84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914400</xdr:colOff>
      <xdr:row>84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914400</xdr:colOff>
      <xdr:row>84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72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536878</v>
      </c>
      <c r="C7" s="10">
        <f t="shared" si="0"/>
        <v>389238</v>
      </c>
      <c r="D7" s="10">
        <f t="shared" si="0"/>
        <v>400386</v>
      </c>
      <c r="E7" s="10">
        <f t="shared" si="0"/>
        <v>73141</v>
      </c>
      <c r="F7" s="10">
        <f t="shared" si="0"/>
        <v>339465</v>
      </c>
      <c r="G7" s="10">
        <f t="shared" si="0"/>
        <v>545310</v>
      </c>
      <c r="H7" s="10">
        <f t="shared" si="0"/>
        <v>374871</v>
      </c>
      <c r="I7" s="10">
        <f t="shared" si="0"/>
        <v>94353</v>
      </c>
      <c r="J7" s="10">
        <f t="shared" si="0"/>
        <v>426579</v>
      </c>
      <c r="K7" s="10">
        <f t="shared" si="0"/>
        <v>327439</v>
      </c>
      <c r="L7" s="10">
        <f t="shared" si="0"/>
        <v>380509</v>
      </c>
      <c r="M7" s="10">
        <f t="shared" si="0"/>
        <v>159852</v>
      </c>
      <c r="N7" s="10">
        <f t="shared" si="0"/>
        <v>96652</v>
      </c>
      <c r="O7" s="10">
        <f>+O8+O18+O22</f>
        <v>4144673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235773</v>
      </c>
      <c r="C8" s="12">
        <f t="shared" si="1"/>
        <v>184292</v>
      </c>
      <c r="D8" s="12">
        <f t="shared" si="1"/>
        <v>201984</v>
      </c>
      <c r="E8" s="12">
        <f t="shared" si="1"/>
        <v>33056</v>
      </c>
      <c r="F8" s="12">
        <f t="shared" si="1"/>
        <v>160498</v>
      </c>
      <c r="G8" s="12">
        <f t="shared" si="1"/>
        <v>261789</v>
      </c>
      <c r="H8" s="12">
        <f t="shared" si="1"/>
        <v>172566</v>
      </c>
      <c r="I8" s="12">
        <f t="shared" si="1"/>
        <v>45850</v>
      </c>
      <c r="J8" s="12">
        <f t="shared" si="1"/>
        <v>205830</v>
      </c>
      <c r="K8" s="12">
        <f t="shared" si="1"/>
        <v>153239</v>
      </c>
      <c r="L8" s="12">
        <f t="shared" si="1"/>
        <v>174543</v>
      </c>
      <c r="M8" s="12">
        <f t="shared" si="1"/>
        <v>82497</v>
      </c>
      <c r="N8" s="12">
        <f t="shared" si="1"/>
        <v>51645</v>
      </c>
      <c r="O8" s="12">
        <f>SUM(B8:N8)</f>
        <v>1963562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19638</v>
      </c>
      <c r="C9" s="14">
        <v>20398</v>
      </c>
      <c r="D9" s="14">
        <v>13919</v>
      </c>
      <c r="E9" s="14">
        <v>2874</v>
      </c>
      <c r="F9" s="14">
        <v>11681</v>
      </c>
      <c r="G9" s="14">
        <v>20926</v>
      </c>
      <c r="H9" s="14">
        <v>19571</v>
      </c>
      <c r="I9" s="14">
        <v>4819</v>
      </c>
      <c r="J9" s="14">
        <v>11621</v>
      </c>
      <c r="K9" s="14">
        <v>15381</v>
      </c>
      <c r="L9" s="14">
        <v>12062</v>
      </c>
      <c r="M9" s="14">
        <v>8366</v>
      </c>
      <c r="N9" s="14">
        <v>5504</v>
      </c>
      <c r="O9" s="12">
        <f aca="true" t="shared" si="2" ref="O9:O17">SUM(B9:N9)</f>
        <v>166760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206771</v>
      </c>
      <c r="C10" s="14">
        <f>C11+C12+C13</f>
        <v>156605</v>
      </c>
      <c r="D10" s="14">
        <f>D11+D12+D13</f>
        <v>180690</v>
      </c>
      <c r="E10" s="14">
        <f>E11+E12+E13</f>
        <v>28979</v>
      </c>
      <c r="F10" s="14">
        <f aca="true" t="shared" si="3" ref="F10:N10">F11+F12+F13</f>
        <v>142241</v>
      </c>
      <c r="G10" s="14">
        <f t="shared" si="3"/>
        <v>229533</v>
      </c>
      <c r="H10" s="14">
        <f>H11+H12+H13</f>
        <v>146424</v>
      </c>
      <c r="I10" s="14">
        <f>I11+I12+I13</f>
        <v>39217</v>
      </c>
      <c r="J10" s="14">
        <f>J11+J12+J13</f>
        <v>185024</v>
      </c>
      <c r="K10" s="14">
        <f>K11+K12+K13</f>
        <v>131498</v>
      </c>
      <c r="L10" s="14">
        <f>L11+L12+L13</f>
        <v>154541</v>
      </c>
      <c r="M10" s="14">
        <f t="shared" si="3"/>
        <v>71060</v>
      </c>
      <c r="N10" s="14">
        <f t="shared" si="3"/>
        <v>44433</v>
      </c>
      <c r="O10" s="12">
        <f t="shared" si="2"/>
        <v>1717016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93834</v>
      </c>
      <c r="C11" s="14">
        <v>71210</v>
      </c>
      <c r="D11" s="14">
        <v>81820</v>
      </c>
      <c r="E11" s="14">
        <v>13054</v>
      </c>
      <c r="F11" s="14">
        <v>62691</v>
      </c>
      <c r="G11" s="14">
        <v>102528</v>
      </c>
      <c r="H11" s="14">
        <v>68327</v>
      </c>
      <c r="I11" s="14">
        <v>18579</v>
      </c>
      <c r="J11" s="14">
        <v>86058</v>
      </c>
      <c r="K11" s="14">
        <v>59515</v>
      </c>
      <c r="L11" s="14">
        <v>69324</v>
      </c>
      <c r="M11" s="14">
        <v>31463</v>
      </c>
      <c r="N11" s="14">
        <v>19118</v>
      </c>
      <c r="O11" s="12">
        <f t="shared" si="2"/>
        <v>777521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101429</v>
      </c>
      <c r="C12" s="14">
        <v>72713</v>
      </c>
      <c r="D12" s="14">
        <v>91542</v>
      </c>
      <c r="E12" s="14">
        <v>14106</v>
      </c>
      <c r="F12" s="14">
        <v>69839</v>
      </c>
      <c r="G12" s="14">
        <v>109545</v>
      </c>
      <c r="H12" s="14">
        <v>68543</v>
      </c>
      <c r="I12" s="14">
        <v>18073</v>
      </c>
      <c r="J12" s="14">
        <v>91260</v>
      </c>
      <c r="K12" s="14">
        <v>64656</v>
      </c>
      <c r="L12" s="14">
        <v>76289</v>
      </c>
      <c r="M12" s="14">
        <v>35713</v>
      </c>
      <c r="N12" s="14">
        <v>23117</v>
      </c>
      <c r="O12" s="12">
        <f t="shared" si="2"/>
        <v>836825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11508</v>
      </c>
      <c r="C13" s="14">
        <v>12682</v>
      </c>
      <c r="D13" s="14">
        <v>7328</v>
      </c>
      <c r="E13" s="14">
        <v>1819</v>
      </c>
      <c r="F13" s="14">
        <v>9711</v>
      </c>
      <c r="G13" s="14">
        <v>17460</v>
      </c>
      <c r="H13" s="14">
        <v>9554</v>
      </c>
      <c r="I13" s="14">
        <v>2565</v>
      </c>
      <c r="J13" s="14">
        <v>7706</v>
      </c>
      <c r="K13" s="14">
        <v>7327</v>
      </c>
      <c r="L13" s="14">
        <v>8928</v>
      </c>
      <c r="M13" s="14">
        <v>3884</v>
      </c>
      <c r="N13" s="14">
        <v>2198</v>
      </c>
      <c r="O13" s="12">
        <f t="shared" si="2"/>
        <v>102670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9364</v>
      </c>
      <c r="C14" s="14">
        <f>C15+C16+C17</f>
        <v>7289</v>
      </c>
      <c r="D14" s="14">
        <f>D15+D16+D17</f>
        <v>7375</v>
      </c>
      <c r="E14" s="14">
        <f>E15+E16+E17</f>
        <v>1203</v>
      </c>
      <c r="F14" s="14">
        <f aca="true" t="shared" si="4" ref="F14:N14">F15+F16+F17</f>
        <v>6576</v>
      </c>
      <c r="G14" s="14">
        <f t="shared" si="4"/>
        <v>11330</v>
      </c>
      <c r="H14" s="14">
        <f>H15+H16+H17</f>
        <v>6571</v>
      </c>
      <c r="I14" s="14">
        <f>I15+I16+I17</f>
        <v>1814</v>
      </c>
      <c r="J14" s="14">
        <f>J15+J16+J17</f>
        <v>9185</v>
      </c>
      <c r="K14" s="14">
        <f>K15+K16+K17</f>
        <v>6360</v>
      </c>
      <c r="L14" s="14">
        <f>L15+L16+L17</f>
        <v>7940</v>
      </c>
      <c r="M14" s="14">
        <f t="shared" si="4"/>
        <v>3071</v>
      </c>
      <c r="N14" s="14">
        <f t="shared" si="4"/>
        <v>1708</v>
      </c>
      <c r="O14" s="12">
        <f t="shared" si="2"/>
        <v>79786</v>
      </c>
    </row>
    <row r="15" spans="1:26" ht="18.75" customHeight="1">
      <c r="A15" s="15" t="s">
        <v>13</v>
      </c>
      <c r="B15" s="14">
        <v>9346</v>
      </c>
      <c r="C15" s="14">
        <v>7267</v>
      </c>
      <c r="D15" s="14">
        <v>7372</v>
      </c>
      <c r="E15" s="14">
        <v>1203</v>
      </c>
      <c r="F15" s="14">
        <v>6568</v>
      </c>
      <c r="G15" s="14">
        <v>11307</v>
      </c>
      <c r="H15" s="14">
        <v>6563</v>
      </c>
      <c r="I15" s="14">
        <v>1811</v>
      </c>
      <c r="J15" s="14">
        <v>9162</v>
      </c>
      <c r="K15" s="14">
        <v>6345</v>
      </c>
      <c r="L15" s="14">
        <v>7926</v>
      </c>
      <c r="M15" s="14">
        <v>3061</v>
      </c>
      <c r="N15" s="14">
        <v>1699</v>
      </c>
      <c r="O15" s="12">
        <f t="shared" si="2"/>
        <v>79630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14</v>
      </c>
      <c r="C16" s="14">
        <v>16</v>
      </c>
      <c r="D16" s="14">
        <v>1</v>
      </c>
      <c r="E16" s="14">
        <v>0</v>
      </c>
      <c r="F16" s="14">
        <v>1</v>
      </c>
      <c r="G16" s="14">
        <v>13</v>
      </c>
      <c r="H16" s="14">
        <v>3</v>
      </c>
      <c r="I16" s="14">
        <v>3</v>
      </c>
      <c r="J16" s="14">
        <v>15</v>
      </c>
      <c r="K16" s="14">
        <v>11</v>
      </c>
      <c r="L16" s="14">
        <v>7</v>
      </c>
      <c r="M16" s="14">
        <v>4</v>
      </c>
      <c r="N16" s="14">
        <v>9</v>
      </c>
      <c r="O16" s="12">
        <f t="shared" si="2"/>
        <v>97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4</v>
      </c>
      <c r="C17" s="14">
        <v>6</v>
      </c>
      <c r="D17" s="14">
        <v>2</v>
      </c>
      <c r="E17" s="14">
        <v>0</v>
      </c>
      <c r="F17" s="14">
        <v>7</v>
      </c>
      <c r="G17" s="14">
        <v>10</v>
      </c>
      <c r="H17" s="14">
        <v>5</v>
      </c>
      <c r="I17" s="14">
        <v>0</v>
      </c>
      <c r="J17" s="14">
        <v>8</v>
      </c>
      <c r="K17" s="14">
        <v>4</v>
      </c>
      <c r="L17" s="14">
        <v>7</v>
      </c>
      <c r="M17" s="14">
        <v>6</v>
      </c>
      <c r="N17" s="14">
        <v>0</v>
      </c>
      <c r="O17" s="12">
        <f t="shared" si="2"/>
        <v>59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147751</v>
      </c>
      <c r="C18" s="18">
        <f>C19+C20+C21</f>
        <v>90682</v>
      </c>
      <c r="D18" s="18">
        <f>D19+D20+D21</f>
        <v>83382</v>
      </c>
      <c r="E18" s="18">
        <f>E19+E20+E21</f>
        <v>15415</v>
      </c>
      <c r="F18" s="18">
        <f aca="true" t="shared" si="5" ref="F18:N18">F19+F20+F21</f>
        <v>74310</v>
      </c>
      <c r="G18" s="18">
        <f t="shared" si="5"/>
        <v>118576</v>
      </c>
      <c r="H18" s="18">
        <f>H19+H20+H21</f>
        <v>94205</v>
      </c>
      <c r="I18" s="18">
        <f>I19+I20+I21</f>
        <v>23071</v>
      </c>
      <c r="J18" s="18">
        <f>J19+J20+J21</f>
        <v>108770</v>
      </c>
      <c r="K18" s="18">
        <f>K19+K20+K21</f>
        <v>78479</v>
      </c>
      <c r="L18" s="18">
        <f>L19+L20+L21</f>
        <v>115135</v>
      </c>
      <c r="M18" s="18">
        <f t="shared" si="5"/>
        <v>45200</v>
      </c>
      <c r="N18" s="18">
        <f t="shared" si="5"/>
        <v>26040</v>
      </c>
      <c r="O18" s="12">
        <f aca="true" t="shared" si="6" ref="O18:O24">SUM(B18:N18)</f>
        <v>1021016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73524</v>
      </c>
      <c r="C19" s="14">
        <v>47907</v>
      </c>
      <c r="D19" s="14">
        <v>42294</v>
      </c>
      <c r="E19" s="14">
        <v>8001</v>
      </c>
      <c r="F19" s="14">
        <v>37088</v>
      </c>
      <c r="G19" s="14">
        <v>59804</v>
      </c>
      <c r="H19" s="14">
        <v>50218</v>
      </c>
      <c r="I19" s="14">
        <v>12555</v>
      </c>
      <c r="J19" s="14">
        <v>56163</v>
      </c>
      <c r="K19" s="14">
        <v>39698</v>
      </c>
      <c r="L19" s="14">
        <v>57573</v>
      </c>
      <c r="M19" s="14">
        <v>22685</v>
      </c>
      <c r="N19" s="14">
        <v>12733</v>
      </c>
      <c r="O19" s="12">
        <f t="shared" si="6"/>
        <v>520243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68284</v>
      </c>
      <c r="C20" s="14">
        <v>37922</v>
      </c>
      <c r="D20" s="14">
        <v>38456</v>
      </c>
      <c r="E20" s="14">
        <v>6673</v>
      </c>
      <c r="F20" s="14">
        <v>33699</v>
      </c>
      <c r="G20" s="14">
        <v>52643</v>
      </c>
      <c r="H20" s="14">
        <v>40174</v>
      </c>
      <c r="I20" s="14">
        <v>9626</v>
      </c>
      <c r="J20" s="14">
        <v>48770</v>
      </c>
      <c r="K20" s="14">
        <v>35742</v>
      </c>
      <c r="L20" s="14">
        <v>52820</v>
      </c>
      <c r="M20" s="14">
        <v>20641</v>
      </c>
      <c r="N20" s="14">
        <v>12364</v>
      </c>
      <c r="O20" s="12">
        <f t="shared" si="6"/>
        <v>457814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5943</v>
      </c>
      <c r="C21" s="14">
        <v>4853</v>
      </c>
      <c r="D21" s="14">
        <v>2632</v>
      </c>
      <c r="E21" s="14">
        <v>741</v>
      </c>
      <c r="F21" s="14">
        <v>3523</v>
      </c>
      <c r="G21" s="14">
        <v>6129</v>
      </c>
      <c r="H21" s="14">
        <v>3813</v>
      </c>
      <c r="I21" s="14">
        <v>890</v>
      </c>
      <c r="J21" s="14">
        <v>3837</v>
      </c>
      <c r="K21" s="14">
        <v>3039</v>
      </c>
      <c r="L21" s="14">
        <v>4742</v>
      </c>
      <c r="M21" s="14">
        <v>1874</v>
      </c>
      <c r="N21" s="14">
        <v>943</v>
      </c>
      <c r="O21" s="12">
        <f t="shared" si="6"/>
        <v>42959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153354</v>
      </c>
      <c r="C22" s="14">
        <f>C23+C24</f>
        <v>114264</v>
      </c>
      <c r="D22" s="14">
        <f>D23+D24</f>
        <v>115020</v>
      </c>
      <c r="E22" s="14">
        <f>E23+E24</f>
        <v>24670</v>
      </c>
      <c r="F22" s="14">
        <f aca="true" t="shared" si="7" ref="F22:N22">F23+F24</f>
        <v>104657</v>
      </c>
      <c r="G22" s="14">
        <f t="shared" si="7"/>
        <v>164945</v>
      </c>
      <c r="H22" s="14">
        <f>H23+H24</f>
        <v>108100</v>
      </c>
      <c r="I22" s="14">
        <f>I23+I24</f>
        <v>25432</v>
      </c>
      <c r="J22" s="14">
        <f>J23+J24</f>
        <v>111979</v>
      </c>
      <c r="K22" s="14">
        <f>K23+K24</f>
        <v>95721</v>
      </c>
      <c r="L22" s="14">
        <f>L23+L24</f>
        <v>90831</v>
      </c>
      <c r="M22" s="14">
        <f t="shared" si="7"/>
        <v>32155</v>
      </c>
      <c r="N22" s="14">
        <f t="shared" si="7"/>
        <v>18967</v>
      </c>
      <c r="O22" s="12">
        <f t="shared" si="6"/>
        <v>1160095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80684</v>
      </c>
      <c r="C23" s="14">
        <v>67736</v>
      </c>
      <c r="D23" s="14">
        <v>64795</v>
      </c>
      <c r="E23" s="14">
        <v>15488</v>
      </c>
      <c r="F23" s="14">
        <v>60855</v>
      </c>
      <c r="G23" s="14">
        <v>100964</v>
      </c>
      <c r="H23" s="14">
        <v>66898</v>
      </c>
      <c r="I23" s="14">
        <v>16842</v>
      </c>
      <c r="J23" s="14">
        <v>59779</v>
      </c>
      <c r="K23" s="14">
        <v>54552</v>
      </c>
      <c r="L23" s="14">
        <v>52898</v>
      </c>
      <c r="M23" s="14">
        <v>18319</v>
      </c>
      <c r="N23" s="14">
        <v>9505</v>
      </c>
      <c r="O23" s="12">
        <f t="shared" si="6"/>
        <v>669315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72670</v>
      </c>
      <c r="C24" s="14">
        <v>46528</v>
      </c>
      <c r="D24" s="14">
        <v>50225</v>
      </c>
      <c r="E24" s="14">
        <v>9182</v>
      </c>
      <c r="F24" s="14">
        <v>43802</v>
      </c>
      <c r="G24" s="14">
        <v>63981</v>
      </c>
      <c r="H24" s="14">
        <v>41202</v>
      </c>
      <c r="I24" s="14">
        <v>8590</v>
      </c>
      <c r="J24" s="14">
        <v>52200</v>
      </c>
      <c r="K24" s="14">
        <v>41169</v>
      </c>
      <c r="L24" s="14">
        <v>37933</v>
      </c>
      <c r="M24" s="14">
        <v>13836</v>
      </c>
      <c r="N24" s="14">
        <v>9462</v>
      </c>
      <c r="O24" s="12">
        <f t="shared" si="6"/>
        <v>490780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1178051.4567999998</v>
      </c>
      <c r="C28" s="57">
        <f aca="true" t="shared" si="8" ref="C28:N28">C29+C30</f>
        <v>901528.2477999999</v>
      </c>
      <c r="D28" s="57">
        <f t="shared" si="8"/>
        <v>796663.4402000001</v>
      </c>
      <c r="E28" s="57">
        <f t="shared" si="8"/>
        <v>216446.16129999998</v>
      </c>
      <c r="F28" s="57">
        <f t="shared" si="8"/>
        <v>769953.2175</v>
      </c>
      <c r="G28" s="57">
        <f t="shared" si="8"/>
        <v>970193.696</v>
      </c>
      <c r="H28" s="57">
        <f t="shared" si="8"/>
        <v>816070.9096000001</v>
      </c>
      <c r="I28" s="57">
        <f t="shared" si="8"/>
        <v>206482.10520000002</v>
      </c>
      <c r="J28" s="57">
        <f t="shared" si="8"/>
        <v>938252.4586</v>
      </c>
      <c r="K28" s="57">
        <f t="shared" si="8"/>
        <v>828995.5994</v>
      </c>
      <c r="L28" s="57">
        <f t="shared" si="8"/>
        <v>936294.1126</v>
      </c>
      <c r="M28" s="57">
        <f t="shared" si="8"/>
        <v>495437.418</v>
      </c>
      <c r="N28" s="57">
        <f t="shared" si="8"/>
        <v>255802.6212</v>
      </c>
      <c r="O28" s="57">
        <f>SUM(B28:N28)</f>
        <v>9310171.4442</v>
      </c>
      <c r="Q28" s="65"/>
    </row>
    <row r="29" spans="1:15" ht="18.75" customHeight="1">
      <c r="A29" s="55" t="s">
        <v>57</v>
      </c>
      <c r="B29" s="53">
        <f aca="true" t="shared" si="9" ref="B29:N29">B26*B7</f>
        <v>1173400.5568</v>
      </c>
      <c r="C29" s="53">
        <f t="shared" si="9"/>
        <v>894507.8477999999</v>
      </c>
      <c r="D29" s="53">
        <f t="shared" si="9"/>
        <v>785036.8302000001</v>
      </c>
      <c r="E29" s="53">
        <f t="shared" si="9"/>
        <v>216446.16129999998</v>
      </c>
      <c r="F29" s="53">
        <f t="shared" si="9"/>
        <v>764305.4475</v>
      </c>
      <c r="G29" s="53">
        <f t="shared" si="9"/>
        <v>965525.8859999999</v>
      </c>
      <c r="H29" s="53">
        <f t="shared" si="9"/>
        <v>812570.3796000001</v>
      </c>
      <c r="I29" s="53">
        <f t="shared" si="9"/>
        <v>206482.10520000002</v>
      </c>
      <c r="J29" s="53">
        <f t="shared" si="9"/>
        <v>927126.7986</v>
      </c>
      <c r="K29" s="53">
        <f t="shared" si="9"/>
        <v>813554.9393999999</v>
      </c>
      <c r="L29" s="53">
        <f t="shared" si="9"/>
        <v>925169.5826</v>
      </c>
      <c r="M29" s="53">
        <f t="shared" si="9"/>
        <v>490186.158</v>
      </c>
      <c r="N29" s="53">
        <f t="shared" si="9"/>
        <v>253527.86119999998</v>
      </c>
      <c r="O29" s="54">
        <f>SUM(B29:N29)</f>
        <v>9227840.554199997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5647.77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82330.88999999998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-78552</v>
      </c>
      <c r="C32" s="25">
        <f t="shared" si="10"/>
        <v>-81592</v>
      </c>
      <c r="D32" s="25">
        <f t="shared" si="10"/>
        <v>-79727.1</v>
      </c>
      <c r="E32" s="25">
        <f t="shared" si="10"/>
        <v>-11496</v>
      </c>
      <c r="F32" s="25">
        <f t="shared" si="10"/>
        <v>-47224</v>
      </c>
      <c r="G32" s="25">
        <f t="shared" si="10"/>
        <v>-84204</v>
      </c>
      <c r="H32" s="25">
        <f t="shared" si="10"/>
        <v>-78284</v>
      </c>
      <c r="I32" s="25">
        <f t="shared" si="10"/>
        <v>-20276</v>
      </c>
      <c r="J32" s="25">
        <f t="shared" si="10"/>
        <v>-46484</v>
      </c>
      <c r="K32" s="25">
        <f t="shared" si="10"/>
        <v>-61524</v>
      </c>
      <c r="L32" s="25">
        <f t="shared" si="10"/>
        <v>-48248</v>
      </c>
      <c r="M32" s="25">
        <f t="shared" si="10"/>
        <v>-33464</v>
      </c>
      <c r="N32" s="25">
        <f t="shared" si="10"/>
        <v>-22016</v>
      </c>
      <c r="O32" s="25">
        <f t="shared" si="10"/>
        <v>-693091.1</v>
      </c>
    </row>
    <row r="33" spans="1:15" ht="18.75" customHeight="1">
      <c r="A33" s="17" t="s">
        <v>58</v>
      </c>
      <c r="B33" s="26">
        <f>+B34</f>
        <v>-78552</v>
      </c>
      <c r="C33" s="26">
        <f aca="true" t="shared" si="11" ref="C33:O33">+C34</f>
        <v>-81592</v>
      </c>
      <c r="D33" s="26">
        <f t="shared" si="11"/>
        <v>-55676</v>
      </c>
      <c r="E33" s="26">
        <f t="shared" si="11"/>
        <v>-11496</v>
      </c>
      <c r="F33" s="26">
        <f t="shared" si="11"/>
        <v>-46724</v>
      </c>
      <c r="G33" s="26">
        <f t="shared" si="11"/>
        <v>-83704</v>
      </c>
      <c r="H33" s="26">
        <f t="shared" si="11"/>
        <v>-78284</v>
      </c>
      <c r="I33" s="26">
        <f t="shared" si="11"/>
        <v>-19276</v>
      </c>
      <c r="J33" s="26">
        <f t="shared" si="11"/>
        <v>-46484</v>
      </c>
      <c r="K33" s="26">
        <f t="shared" si="11"/>
        <v>-61524</v>
      </c>
      <c r="L33" s="26">
        <f t="shared" si="11"/>
        <v>-48248</v>
      </c>
      <c r="M33" s="26">
        <f t="shared" si="11"/>
        <v>-33464</v>
      </c>
      <c r="N33" s="26">
        <f t="shared" si="11"/>
        <v>-22016</v>
      </c>
      <c r="O33" s="26">
        <f t="shared" si="11"/>
        <v>-667040</v>
      </c>
    </row>
    <row r="34" spans="1:26" ht="18.75" customHeight="1">
      <c r="A34" s="13" t="s">
        <v>59</v>
      </c>
      <c r="B34" s="20">
        <f>ROUND(-B9*$D$3,2)</f>
        <v>-78552</v>
      </c>
      <c r="C34" s="20">
        <f>ROUND(-C9*$D$3,2)</f>
        <v>-81592</v>
      </c>
      <c r="D34" s="20">
        <f>ROUND(-D9*$D$3,2)</f>
        <v>-55676</v>
      </c>
      <c r="E34" s="20">
        <f>ROUND(-E9*$D$3,2)</f>
        <v>-11496</v>
      </c>
      <c r="F34" s="20">
        <f aca="true" t="shared" si="12" ref="F34:N34">ROUND(-F9*$D$3,2)</f>
        <v>-46724</v>
      </c>
      <c r="G34" s="20">
        <f t="shared" si="12"/>
        <v>-83704</v>
      </c>
      <c r="H34" s="20">
        <f t="shared" si="12"/>
        <v>-78284</v>
      </c>
      <c r="I34" s="20">
        <f>ROUND(-I9*$D$3,2)</f>
        <v>-19276</v>
      </c>
      <c r="J34" s="20">
        <f>ROUND(-J9*$D$3,2)</f>
        <v>-46484</v>
      </c>
      <c r="K34" s="20">
        <f>ROUND(-K9*$D$3,2)</f>
        <v>-61524</v>
      </c>
      <c r="L34" s="20">
        <f>ROUND(-L9*$D$3,2)</f>
        <v>-48248</v>
      </c>
      <c r="M34" s="20">
        <f t="shared" si="12"/>
        <v>-33464</v>
      </c>
      <c r="N34" s="20">
        <f t="shared" si="12"/>
        <v>-22016</v>
      </c>
      <c r="O34" s="45">
        <f aca="true" t="shared" si="13" ref="O34:O45">SUM(B34:N34)</f>
        <v>-667040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-24051.1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-1000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-26051.1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-500-23551.1</f>
        <v>-24051.1</v>
      </c>
      <c r="E38" s="24">
        <v>0</v>
      </c>
      <c r="F38" s="24">
        <v>-500</v>
      </c>
      <c r="G38" s="24">
        <v>-500</v>
      </c>
      <c r="H38" s="24">
        <v>0</v>
      </c>
      <c r="I38" s="24">
        <v>-1000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-26051.1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1099499.4567999998</v>
      </c>
      <c r="C46" s="29">
        <f t="shared" si="15"/>
        <v>819936.2477999999</v>
      </c>
      <c r="D46" s="29">
        <f t="shared" si="15"/>
        <v>716936.3402000001</v>
      </c>
      <c r="E46" s="29">
        <f t="shared" si="15"/>
        <v>204950.16129999998</v>
      </c>
      <c r="F46" s="29">
        <f t="shared" si="15"/>
        <v>722729.2175</v>
      </c>
      <c r="G46" s="29">
        <f t="shared" si="15"/>
        <v>885989.696</v>
      </c>
      <c r="H46" s="29">
        <f t="shared" si="15"/>
        <v>737786.9096000001</v>
      </c>
      <c r="I46" s="29">
        <f t="shared" si="15"/>
        <v>186206.10520000002</v>
      </c>
      <c r="J46" s="29">
        <f t="shared" si="15"/>
        <v>891768.4586</v>
      </c>
      <c r="K46" s="29">
        <f t="shared" si="15"/>
        <v>767471.5994</v>
      </c>
      <c r="L46" s="29">
        <f t="shared" si="15"/>
        <v>888046.1126</v>
      </c>
      <c r="M46" s="29">
        <f t="shared" si="15"/>
        <v>461973.418</v>
      </c>
      <c r="N46" s="29">
        <f t="shared" si="15"/>
        <v>233786.6212</v>
      </c>
      <c r="O46" s="29">
        <f>SUM(B46:N46)</f>
        <v>8617080.3442</v>
      </c>
      <c r="P46" s="68"/>
      <c r="Q46" s="66"/>
      <c r="R46"/>
      <c r="S46"/>
      <c r="T46"/>
      <c r="U46"/>
      <c r="V46"/>
      <c r="W46"/>
      <c r="X46"/>
      <c r="Y46"/>
      <c r="Z46"/>
    </row>
    <row r="47" spans="1:17" ht="15" customHeight="1">
      <c r="A47" s="3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Q47" s="6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1099499.46</v>
      </c>
      <c r="C49" s="35">
        <f aca="true" t="shared" si="16" ref="C49:N49">SUM(C50:C63)</f>
        <v>819936.24</v>
      </c>
      <c r="D49" s="35">
        <f t="shared" si="16"/>
        <v>716936.34</v>
      </c>
      <c r="E49" s="35">
        <f t="shared" si="16"/>
        <v>204950.16</v>
      </c>
      <c r="F49" s="35">
        <f t="shared" si="16"/>
        <v>722729.22</v>
      </c>
      <c r="G49" s="35">
        <f t="shared" si="16"/>
        <v>885989.7</v>
      </c>
      <c r="H49" s="35">
        <f t="shared" si="16"/>
        <v>737786.91</v>
      </c>
      <c r="I49" s="35">
        <f t="shared" si="16"/>
        <v>186206.11</v>
      </c>
      <c r="J49" s="35">
        <f t="shared" si="16"/>
        <v>891768.46</v>
      </c>
      <c r="K49" s="35">
        <f t="shared" si="16"/>
        <v>767471.6</v>
      </c>
      <c r="L49" s="35">
        <f t="shared" si="16"/>
        <v>888046.11</v>
      </c>
      <c r="M49" s="35">
        <f t="shared" si="16"/>
        <v>461973.42</v>
      </c>
      <c r="N49" s="35">
        <f t="shared" si="16"/>
        <v>233786.62</v>
      </c>
      <c r="O49" s="29">
        <f>SUM(O50:O63)</f>
        <v>8617080.35</v>
      </c>
      <c r="Q49" s="67"/>
    </row>
    <row r="50" spans="1:16" ht="18.75" customHeight="1">
      <c r="A50" s="17" t="s">
        <v>39</v>
      </c>
      <c r="B50" s="35">
        <v>217268.97</v>
      </c>
      <c r="C50" s="35">
        <v>231049.85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448318.82</v>
      </c>
      <c r="P50"/>
    </row>
    <row r="51" spans="1:16" ht="18.75" customHeight="1">
      <c r="A51" s="17" t="s">
        <v>40</v>
      </c>
      <c r="B51" s="35">
        <v>882230.49</v>
      </c>
      <c r="C51" s="35">
        <v>588886.39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1471116.88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716936.34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716936.34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204950.16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204950.16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722729.22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722729.22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885989.7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885989.7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737786.91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737786.91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186206.11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186206.11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891768.46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891768.46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767471.6</v>
      </c>
      <c r="L59" s="34">
        <v>0</v>
      </c>
      <c r="M59" s="34">
        <v>0</v>
      </c>
      <c r="N59" s="34">
        <v>0</v>
      </c>
      <c r="O59" s="29">
        <f t="shared" si="17"/>
        <v>767471.6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888046.11</v>
      </c>
      <c r="M60" s="34">
        <v>0</v>
      </c>
      <c r="N60" s="34">
        <v>0</v>
      </c>
      <c r="O60" s="26">
        <f t="shared" si="17"/>
        <v>888046.11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461973.42</v>
      </c>
      <c r="N61" s="34">
        <v>0</v>
      </c>
      <c r="O61" s="29">
        <f t="shared" si="17"/>
        <v>461973.42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233786.62</v>
      </c>
      <c r="O62" s="26">
        <f t="shared" si="17"/>
        <v>233786.62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2.4452958921541508</v>
      </c>
      <c r="C67" s="43">
        <v>2.608798421215561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69" t="s">
        <v>95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3" ht="14.25">
      <c r="B83" s="39"/>
    </row>
    <row r="84" spans="2:9" ht="14.25">
      <c r="B84" s="64"/>
      <c r="H84" s="40"/>
      <c r="I84" s="40"/>
    </row>
    <row r="85" ht="14.25">
      <c r="B85" s="64"/>
    </row>
    <row r="86" spans="8:12" ht="14.25">
      <c r="H86" s="41"/>
      <c r="I86" s="41"/>
      <c r="J86" s="42"/>
      <c r="K86" s="42"/>
      <c r="L86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2018-11-14T11:57:07Z</dcterms:modified>
  <cp:category/>
  <cp:version/>
  <cp:contentType/>
  <cp:contentStatus/>
</cp:coreProperties>
</file>