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<sst xmlns="http://schemas.openxmlformats.org/spreadsheetml/2006/main" count="99" uniqueCount="97">
  <si>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</si>
  <si>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</si>
  <si>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</si>
  <si>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</si>
  <si>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</si>
  <si>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</si>
  <si>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</si>
  <si>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</si>
  <si>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</si>
  <si>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</si>
  <si>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</si>
  <si>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</si>
  <si>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</si>
  <si>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</si>
  <si>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</si>
  <si>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</si>
  <si>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</si>
  <si>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</si>
  <si>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</si>
  <si>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</si>
  <si>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</si>
  <si>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</si>
  <si>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</si>
  <si>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</si>
  <si>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</si>
  <si>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</si>
  <si>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</si>
  <si>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</si>
  <si>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</si>
  <si>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</si>
  <si>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</si>
  <si>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</si>
  <si>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</si>
  <si>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</si>
  <si>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</si>
  <si>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</si>
  <si>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</si>
  <si>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</si>
  <si>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</si>
  <si>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</si>
  <si>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</si>
  <si>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</si>
  <si>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</si>
  <si>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</si>
  <si>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</si>
  <si>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</si>
  <si>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</si>
  <si>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</si>
  <si>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</si>
  <si>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</si>
  <si>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</si>
  <si>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</si>
  <si>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</si>
  <si>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</si>
  <si>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</si>
  <si>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</si>
  <si>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</si>
  <si>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</si>
  <si>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</si>
  <si>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</si>
  <si>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</si>
  <si>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</si>
  <si>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</si>
  <si>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</si>
  <si>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</si>
  <si>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</si>
  <si>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</si>
  <si>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</si>
  <si>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</si>
  <si>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</si>
  <si>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</si>
  <si>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</si>
  <si>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</si>
  <si>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</si>
  <si>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</si>
  <si>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</si>
  <si>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</si>
  <si>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</si>
  <si>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</si>
  <si>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</si>
  <si>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</si>
  <si>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</si>
  <si>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</si>
  <si>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</si>
  <si>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</si>
  <si>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</si>
  <si>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</si>
  <si>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</si>
  <si>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</si>
  <si>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</si>
  <si>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</si>
  <si>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</si>
  <si>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</si>
  <si>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</si>
  <si>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9. Tarifa de Remuneração por Passageiro(1)</t>
  </si>
  <si>
    <t>(1) Tarifa de remuneração de cada empresa considerando o  reequilibrio interno estabelecido e informado pelo consórcio. Não consideram os acertos financeiros previstos no item 4 e a remuneração do serviço atende.</t>
  </si>
  <si>
    <t>OPERAÇÃO 04/11/18 - VENCIMENTO 09/11/18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</si>
</sst>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83</xdr:row>
      <xdr:rowOff>0</xdr:rowOff>
    </xdr:from>
    <xdr:to>
      <xdr:col>2</xdr:col>
      <xdr:colOff>914400</xdr:colOff>
      <xdr:row>84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726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914400</xdr:colOff>
      <xdr:row>84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726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914400</xdr:colOff>
      <xdr:row>84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726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0" sqref="K20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60" t="s">
        <v>26</v>
      </c>
      <c r="I6" s="60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206690</v>
      </c>
      <c r="C7" s="10">
        <f t="shared" si="0"/>
        <v>133101</v>
      </c>
      <c r="D7" s="10">
        <f t="shared" si="0"/>
        <v>164750</v>
      </c>
      <c r="E7" s="10">
        <f t="shared" si="0"/>
        <v>25809</v>
      </c>
      <c r="F7" s="10">
        <f t="shared" si="0"/>
        <v>146727</v>
      </c>
      <c r="G7" s="10">
        <f t="shared" si="0"/>
        <v>206640</v>
      </c>
      <c r="H7" s="10">
        <f t="shared" si="0"/>
        <v>126814</v>
      </c>
      <c r="I7" s="10">
        <f t="shared" si="0"/>
        <v>27100</v>
      </c>
      <c r="J7" s="10">
        <f t="shared" si="0"/>
        <v>184531</v>
      </c>
      <c r="K7" s="10">
        <f t="shared" si="0"/>
        <v>129043</v>
      </c>
      <c r="L7" s="10">
        <f t="shared" si="0"/>
        <v>170370</v>
      </c>
      <c r="M7" s="10">
        <f t="shared" si="0"/>
        <v>53364</v>
      </c>
      <c r="N7" s="10">
        <f t="shared" si="0"/>
        <v>31860</v>
      </c>
      <c r="O7" s="10">
        <f>+O8+O18+O22</f>
        <v>1606799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92491</v>
      </c>
      <c r="C8" s="12">
        <f t="shared" si="1"/>
        <v>62681</v>
      </c>
      <c r="D8" s="12">
        <f t="shared" si="1"/>
        <v>78973</v>
      </c>
      <c r="E8" s="12">
        <f t="shared" si="1"/>
        <v>11097</v>
      </c>
      <c r="F8" s="12">
        <f t="shared" si="1"/>
        <v>66886</v>
      </c>
      <c r="G8" s="12">
        <f t="shared" si="1"/>
        <v>96180</v>
      </c>
      <c r="H8" s="12">
        <f t="shared" si="1"/>
        <v>59793</v>
      </c>
      <c r="I8" s="12">
        <f t="shared" si="1"/>
        <v>12852</v>
      </c>
      <c r="J8" s="12">
        <f t="shared" si="1"/>
        <v>86295</v>
      </c>
      <c r="K8" s="12">
        <f t="shared" si="1"/>
        <v>60985</v>
      </c>
      <c r="L8" s="12">
        <f t="shared" si="1"/>
        <v>80661</v>
      </c>
      <c r="M8" s="12">
        <f t="shared" si="1"/>
        <v>27572</v>
      </c>
      <c r="N8" s="12">
        <f t="shared" si="1"/>
        <v>17006</v>
      </c>
      <c r="O8" s="12">
        <f>SUM(B8:N8)</f>
        <v>753472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11963</v>
      </c>
      <c r="C9" s="14">
        <v>10708</v>
      </c>
      <c r="D9" s="14">
        <v>8757</v>
      </c>
      <c r="E9" s="14">
        <v>1317</v>
      </c>
      <c r="F9" s="14">
        <v>7870</v>
      </c>
      <c r="G9" s="14">
        <v>12841</v>
      </c>
      <c r="H9" s="14">
        <v>10058</v>
      </c>
      <c r="I9" s="14">
        <v>2097</v>
      </c>
      <c r="J9" s="14">
        <v>8027</v>
      </c>
      <c r="K9" s="14">
        <v>9014</v>
      </c>
      <c r="L9" s="14">
        <v>8530</v>
      </c>
      <c r="M9" s="14">
        <v>3520</v>
      </c>
      <c r="N9" s="14">
        <v>2206</v>
      </c>
      <c r="O9" s="12">
        <f aca="true" t="shared" si="2" ref="O9:O17">SUM(B9:N9)</f>
        <v>96908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76008</v>
      </c>
      <c r="C10" s="14">
        <f>C11+C12+C13</f>
        <v>49002</v>
      </c>
      <c r="D10" s="14">
        <f>D11+D12+D13</f>
        <v>66745</v>
      </c>
      <c r="E10" s="14">
        <f>E11+E12+E13</f>
        <v>9295</v>
      </c>
      <c r="F10" s="14">
        <f aca="true" t="shared" si="3" ref="F10:N10">F11+F12+F13</f>
        <v>55676</v>
      </c>
      <c r="G10" s="14">
        <f t="shared" si="3"/>
        <v>78902</v>
      </c>
      <c r="H10" s="14">
        <f>H11+H12+H13</f>
        <v>47121</v>
      </c>
      <c r="I10" s="14">
        <f>I11+I12+I13</f>
        <v>10192</v>
      </c>
      <c r="J10" s="14">
        <f>J11+J12+J13</f>
        <v>73856</v>
      </c>
      <c r="K10" s="14">
        <f>K11+K12+K13</f>
        <v>48952</v>
      </c>
      <c r="L10" s="14">
        <f>L11+L12+L13</f>
        <v>67557</v>
      </c>
      <c r="M10" s="14">
        <f t="shared" si="3"/>
        <v>22854</v>
      </c>
      <c r="N10" s="14">
        <f t="shared" si="3"/>
        <v>14189</v>
      </c>
      <c r="O10" s="12">
        <f t="shared" si="2"/>
        <v>620349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33759</v>
      </c>
      <c r="C11" s="14">
        <v>22419</v>
      </c>
      <c r="D11" s="14">
        <v>30029</v>
      </c>
      <c r="E11" s="14">
        <v>4055</v>
      </c>
      <c r="F11" s="14">
        <v>24910</v>
      </c>
      <c r="G11" s="14">
        <v>34519</v>
      </c>
      <c r="H11" s="14">
        <v>20793</v>
      </c>
      <c r="I11" s="14">
        <v>4644</v>
      </c>
      <c r="J11" s="14">
        <v>33176</v>
      </c>
      <c r="K11" s="14">
        <v>20926</v>
      </c>
      <c r="L11" s="14">
        <v>27826</v>
      </c>
      <c r="M11" s="14">
        <v>8798</v>
      </c>
      <c r="N11" s="14">
        <v>5350</v>
      </c>
      <c r="O11" s="12">
        <f t="shared" si="2"/>
        <v>271204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39586</v>
      </c>
      <c r="C12" s="14">
        <v>24172</v>
      </c>
      <c r="D12" s="14">
        <v>35040</v>
      </c>
      <c r="E12" s="14">
        <v>4881</v>
      </c>
      <c r="F12" s="14">
        <v>28654</v>
      </c>
      <c r="G12" s="14">
        <v>40491</v>
      </c>
      <c r="H12" s="14">
        <v>24339</v>
      </c>
      <c r="I12" s="14">
        <v>5147</v>
      </c>
      <c r="J12" s="14">
        <v>38789</v>
      </c>
      <c r="K12" s="14">
        <v>26401</v>
      </c>
      <c r="L12" s="14">
        <v>37382</v>
      </c>
      <c r="M12" s="14">
        <v>13314</v>
      </c>
      <c r="N12" s="14">
        <v>8411</v>
      </c>
      <c r="O12" s="12">
        <f t="shared" si="2"/>
        <v>326607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2663</v>
      </c>
      <c r="C13" s="14">
        <v>2411</v>
      </c>
      <c r="D13" s="14">
        <v>1676</v>
      </c>
      <c r="E13" s="14">
        <v>359</v>
      </c>
      <c r="F13" s="14">
        <v>2112</v>
      </c>
      <c r="G13" s="14">
        <v>3892</v>
      </c>
      <c r="H13" s="14">
        <v>1989</v>
      </c>
      <c r="I13" s="14">
        <v>401</v>
      </c>
      <c r="J13" s="14">
        <v>1891</v>
      </c>
      <c r="K13" s="14">
        <v>1625</v>
      </c>
      <c r="L13" s="14">
        <v>2349</v>
      </c>
      <c r="M13" s="14">
        <v>742</v>
      </c>
      <c r="N13" s="14">
        <v>428</v>
      </c>
      <c r="O13" s="12">
        <f t="shared" si="2"/>
        <v>22538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4520</v>
      </c>
      <c r="C14" s="14">
        <f>C15+C16+C17</f>
        <v>2971</v>
      </c>
      <c r="D14" s="14">
        <f>D15+D16+D17</f>
        <v>3471</v>
      </c>
      <c r="E14" s="14">
        <f>E15+E16+E17</f>
        <v>485</v>
      </c>
      <c r="F14" s="14">
        <f aca="true" t="shared" si="4" ref="F14:N14">F15+F16+F17</f>
        <v>3340</v>
      </c>
      <c r="G14" s="14">
        <f t="shared" si="4"/>
        <v>4437</v>
      </c>
      <c r="H14" s="14">
        <f>H15+H16+H17</f>
        <v>2614</v>
      </c>
      <c r="I14" s="14">
        <f>I15+I16+I17</f>
        <v>563</v>
      </c>
      <c r="J14" s="14">
        <f>J15+J16+J17</f>
        <v>4412</v>
      </c>
      <c r="K14" s="14">
        <f>K15+K16+K17</f>
        <v>3019</v>
      </c>
      <c r="L14" s="14">
        <f>L15+L16+L17</f>
        <v>4574</v>
      </c>
      <c r="M14" s="14">
        <f t="shared" si="4"/>
        <v>1198</v>
      </c>
      <c r="N14" s="14">
        <f t="shared" si="4"/>
        <v>611</v>
      </c>
      <c r="O14" s="12">
        <f t="shared" si="2"/>
        <v>36215</v>
      </c>
    </row>
    <row r="15" spans="1:26" ht="18.75" customHeight="1">
      <c r="A15" s="15" t="s">
        <v>13</v>
      </c>
      <c r="B15" s="14">
        <v>4510</v>
      </c>
      <c r="C15" s="14">
        <v>2966</v>
      </c>
      <c r="D15" s="14">
        <v>3470</v>
      </c>
      <c r="E15" s="14">
        <v>485</v>
      </c>
      <c r="F15" s="14">
        <v>3332</v>
      </c>
      <c r="G15" s="14">
        <v>4423</v>
      </c>
      <c r="H15" s="14">
        <v>2604</v>
      </c>
      <c r="I15" s="14">
        <v>562</v>
      </c>
      <c r="J15" s="14">
        <v>4399</v>
      </c>
      <c r="K15" s="14">
        <v>3010</v>
      </c>
      <c r="L15" s="14">
        <v>4561</v>
      </c>
      <c r="M15" s="14">
        <v>1195</v>
      </c>
      <c r="N15" s="14">
        <v>609</v>
      </c>
      <c r="O15" s="12">
        <f t="shared" si="2"/>
        <v>36126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8</v>
      </c>
      <c r="C16" s="14">
        <v>4</v>
      </c>
      <c r="D16" s="14">
        <v>0</v>
      </c>
      <c r="E16" s="14">
        <v>0</v>
      </c>
      <c r="F16" s="14">
        <v>1</v>
      </c>
      <c r="G16" s="14">
        <v>14</v>
      </c>
      <c r="H16" s="14">
        <v>7</v>
      </c>
      <c r="I16" s="14">
        <v>1</v>
      </c>
      <c r="J16" s="14">
        <v>10</v>
      </c>
      <c r="K16" s="14">
        <v>5</v>
      </c>
      <c r="L16" s="14">
        <v>3</v>
      </c>
      <c r="M16" s="14">
        <v>0</v>
      </c>
      <c r="N16" s="14">
        <v>1</v>
      </c>
      <c r="O16" s="12">
        <f t="shared" si="2"/>
        <v>54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2</v>
      </c>
      <c r="C17" s="14">
        <v>1</v>
      </c>
      <c r="D17" s="14">
        <v>1</v>
      </c>
      <c r="E17" s="14">
        <v>0</v>
      </c>
      <c r="F17" s="14">
        <v>7</v>
      </c>
      <c r="G17" s="14">
        <v>0</v>
      </c>
      <c r="H17" s="14">
        <v>3</v>
      </c>
      <c r="I17" s="14">
        <v>0</v>
      </c>
      <c r="J17" s="14">
        <v>3</v>
      </c>
      <c r="K17" s="14">
        <v>4</v>
      </c>
      <c r="L17" s="14">
        <v>10</v>
      </c>
      <c r="M17" s="14">
        <v>3</v>
      </c>
      <c r="N17" s="14">
        <v>1</v>
      </c>
      <c r="O17" s="12">
        <f t="shared" si="2"/>
        <v>35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52153</v>
      </c>
      <c r="C18" s="18">
        <f>C19+C20+C21</f>
        <v>28956</v>
      </c>
      <c r="D18" s="18">
        <f>D19+D20+D21</f>
        <v>35023</v>
      </c>
      <c r="E18" s="18">
        <f>E19+E20+E21</f>
        <v>5688</v>
      </c>
      <c r="F18" s="18">
        <f aca="true" t="shared" si="5" ref="F18:N18">F19+F20+F21</f>
        <v>32579</v>
      </c>
      <c r="G18" s="18">
        <f t="shared" si="5"/>
        <v>42600</v>
      </c>
      <c r="H18" s="18">
        <f>H19+H20+H21</f>
        <v>28091</v>
      </c>
      <c r="I18" s="18">
        <f>I19+I20+I21</f>
        <v>5960</v>
      </c>
      <c r="J18" s="18">
        <f>J19+J20+J21</f>
        <v>47872</v>
      </c>
      <c r="K18" s="18">
        <f>K19+K20+K21</f>
        <v>28951</v>
      </c>
      <c r="L18" s="18">
        <f>L19+L20+L21</f>
        <v>49809</v>
      </c>
      <c r="M18" s="18">
        <f t="shared" si="5"/>
        <v>14173</v>
      </c>
      <c r="N18" s="18">
        <f t="shared" si="5"/>
        <v>8680</v>
      </c>
      <c r="O18" s="12">
        <f aca="true" t="shared" si="6" ref="O18:O24">SUM(B18:N18)</f>
        <v>380535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25774</v>
      </c>
      <c r="C19" s="14">
        <v>15854</v>
      </c>
      <c r="D19" s="14">
        <v>16566</v>
      </c>
      <c r="E19" s="14">
        <v>2782</v>
      </c>
      <c r="F19" s="14">
        <v>16422</v>
      </c>
      <c r="G19" s="14">
        <v>20652</v>
      </c>
      <c r="H19" s="14">
        <v>14724</v>
      </c>
      <c r="I19" s="14">
        <v>3301</v>
      </c>
      <c r="J19" s="14">
        <v>23915</v>
      </c>
      <c r="K19" s="14">
        <v>14152</v>
      </c>
      <c r="L19" s="14">
        <v>23430</v>
      </c>
      <c r="M19" s="14">
        <v>6642</v>
      </c>
      <c r="N19" s="14">
        <v>3837</v>
      </c>
      <c r="O19" s="12">
        <f t="shared" si="6"/>
        <v>188051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25024</v>
      </c>
      <c r="C20" s="14">
        <v>12200</v>
      </c>
      <c r="D20" s="14">
        <v>17755</v>
      </c>
      <c r="E20" s="14">
        <v>2777</v>
      </c>
      <c r="F20" s="14">
        <v>15217</v>
      </c>
      <c r="G20" s="14">
        <v>20535</v>
      </c>
      <c r="H20" s="14">
        <v>12680</v>
      </c>
      <c r="I20" s="14">
        <v>2529</v>
      </c>
      <c r="J20" s="14">
        <v>22973</v>
      </c>
      <c r="K20" s="14">
        <v>14135</v>
      </c>
      <c r="L20" s="14">
        <v>25148</v>
      </c>
      <c r="M20" s="14">
        <v>7221</v>
      </c>
      <c r="N20" s="14">
        <v>4649</v>
      </c>
      <c r="O20" s="12">
        <f t="shared" si="6"/>
        <v>182843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1355</v>
      </c>
      <c r="C21" s="14">
        <v>902</v>
      </c>
      <c r="D21" s="14">
        <v>702</v>
      </c>
      <c r="E21" s="14">
        <v>129</v>
      </c>
      <c r="F21" s="14">
        <v>940</v>
      </c>
      <c r="G21" s="14">
        <v>1413</v>
      </c>
      <c r="H21" s="14">
        <v>687</v>
      </c>
      <c r="I21" s="14">
        <v>130</v>
      </c>
      <c r="J21" s="14">
        <v>984</v>
      </c>
      <c r="K21" s="14">
        <v>664</v>
      </c>
      <c r="L21" s="14">
        <v>1231</v>
      </c>
      <c r="M21" s="14">
        <v>310</v>
      </c>
      <c r="N21" s="14">
        <v>194</v>
      </c>
      <c r="O21" s="12">
        <f t="shared" si="6"/>
        <v>9641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62046</v>
      </c>
      <c r="C22" s="14">
        <f>C23+C24</f>
        <v>41464</v>
      </c>
      <c r="D22" s="14">
        <f>D23+D24</f>
        <v>50754</v>
      </c>
      <c r="E22" s="14">
        <f>E23+E24</f>
        <v>9024</v>
      </c>
      <c r="F22" s="14">
        <f aca="true" t="shared" si="7" ref="F22:N22">F23+F24</f>
        <v>47262</v>
      </c>
      <c r="G22" s="14">
        <f t="shared" si="7"/>
        <v>67860</v>
      </c>
      <c r="H22" s="14">
        <f>H23+H24</f>
        <v>38930</v>
      </c>
      <c r="I22" s="14">
        <f>I23+I24</f>
        <v>8288</v>
      </c>
      <c r="J22" s="14">
        <f>J23+J24</f>
        <v>50364</v>
      </c>
      <c r="K22" s="14">
        <f>K23+K24</f>
        <v>39107</v>
      </c>
      <c r="L22" s="14">
        <f>L23+L24</f>
        <v>39900</v>
      </c>
      <c r="M22" s="14">
        <f t="shared" si="7"/>
        <v>11619</v>
      </c>
      <c r="N22" s="14">
        <f t="shared" si="7"/>
        <v>6174</v>
      </c>
      <c r="O22" s="12">
        <f t="shared" si="6"/>
        <v>472792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36769</v>
      </c>
      <c r="C23" s="14">
        <v>27241</v>
      </c>
      <c r="D23" s="14">
        <v>32068</v>
      </c>
      <c r="E23" s="14">
        <v>6036</v>
      </c>
      <c r="F23" s="14">
        <v>30581</v>
      </c>
      <c r="G23" s="14">
        <v>43877</v>
      </c>
      <c r="H23" s="14">
        <v>25844</v>
      </c>
      <c r="I23" s="14">
        <v>5636</v>
      </c>
      <c r="J23" s="14">
        <v>28713</v>
      </c>
      <c r="K23" s="14">
        <v>25041</v>
      </c>
      <c r="L23" s="14">
        <v>25266</v>
      </c>
      <c r="M23" s="14">
        <v>7250</v>
      </c>
      <c r="N23" s="14">
        <v>3571</v>
      </c>
      <c r="O23" s="12">
        <f t="shared" si="6"/>
        <v>297893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25277</v>
      </c>
      <c r="C24" s="14">
        <v>14223</v>
      </c>
      <c r="D24" s="14">
        <v>18686</v>
      </c>
      <c r="E24" s="14">
        <v>2988</v>
      </c>
      <c r="F24" s="14">
        <v>16681</v>
      </c>
      <c r="G24" s="14">
        <v>23983</v>
      </c>
      <c r="H24" s="14">
        <v>13086</v>
      </c>
      <c r="I24" s="14">
        <v>2652</v>
      </c>
      <c r="J24" s="14">
        <v>21651</v>
      </c>
      <c r="K24" s="14">
        <v>14066</v>
      </c>
      <c r="L24" s="14">
        <v>14634</v>
      </c>
      <c r="M24" s="14">
        <v>4369</v>
      </c>
      <c r="N24" s="14">
        <v>2603</v>
      </c>
      <c r="O24" s="12">
        <f t="shared" si="6"/>
        <v>174899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9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1:17" ht="18.75" customHeight="1">
      <c r="A28" s="56" t="s">
        <v>92</v>
      </c>
      <c r="B28" s="57">
        <f>B29+B30</f>
        <v>456392.564</v>
      </c>
      <c r="C28" s="57">
        <f aca="true" t="shared" si="8" ref="C28:N28">C29+C30</f>
        <v>312899.8081</v>
      </c>
      <c r="D28" s="57">
        <f t="shared" si="8"/>
        <v>334651.935</v>
      </c>
      <c r="E28" s="57">
        <f t="shared" si="8"/>
        <v>76376.5737</v>
      </c>
      <c r="F28" s="57">
        <f t="shared" si="8"/>
        <v>336003.6105</v>
      </c>
      <c r="G28" s="57">
        <f t="shared" si="8"/>
        <v>370544.594</v>
      </c>
      <c r="H28" s="57">
        <f t="shared" si="8"/>
        <v>278382.55640000006</v>
      </c>
      <c r="I28" s="57">
        <f t="shared" si="8"/>
        <v>59305.64000000001</v>
      </c>
      <c r="J28" s="57">
        <f t="shared" si="8"/>
        <v>412185.3354</v>
      </c>
      <c r="K28" s="57">
        <f t="shared" si="8"/>
        <v>336060.8978</v>
      </c>
      <c r="L28" s="57">
        <f t="shared" si="8"/>
        <v>425362.14800000004</v>
      </c>
      <c r="M28" s="57">
        <f t="shared" si="8"/>
        <v>168891.96600000001</v>
      </c>
      <c r="N28" s="57">
        <f t="shared" si="8"/>
        <v>85846.726</v>
      </c>
      <c r="O28" s="57">
        <f>SUM(B28:N28)</f>
        <v>3652904.3549</v>
      </c>
      <c r="Q28" s="65"/>
    </row>
    <row r="29" spans="1:15" ht="18.75" customHeight="1">
      <c r="A29" s="55" t="s">
        <v>57</v>
      </c>
      <c r="B29" s="53">
        <f aca="true" t="shared" si="9" ref="B29:N29">B26*B7</f>
        <v>451741.664</v>
      </c>
      <c r="C29" s="53">
        <f t="shared" si="9"/>
        <v>305879.4081</v>
      </c>
      <c r="D29" s="53">
        <f t="shared" si="9"/>
        <v>323025.325</v>
      </c>
      <c r="E29" s="53">
        <f t="shared" si="9"/>
        <v>76376.5737</v>
      </c>
      <c r="F29" s="53">
        <f t="shared" si="9"/>
        <v>330355.8405</v>
      </c>
      <c r="G29" s="53">
        <f t="shared" si="9"/>
        <v>365876.784</v>
      </c>
      <c r="H29" s="53">
        <f t="shared" si="9"/>
        <v>274882.02640000003</v>
      </c>
      <c r="I29" s="53">
        <f t="shared" si="9"/>
        <v>59305.64000000001</v>
      </c>
      <c r="J29" s="53">
        <f t="shared" si="9"/>
        <v>401059.6754</v>
      </c>
      <c r="K29" s="53">
        <f t="shared" si="9"/>
        <v>320620.2378</v>
      </c>
      <c r="L29" s="53">
        <f t="shared" si="9"/>
        <v>414237.618</v>
      </c>
      <c r="M29" s="53">
        <f t="shared" si="9"/>
        <v>163640.706</v>
      </c>
      <c r="N29" s="53">
        <f t="shared" si="9"/>
        <v>83571.966</v>
      </c>
      <c r="O29" s="54">
        <f>SUM(B29:N29)</f>
        <v>3570573.4649</v>
      </c>
    </row>
    <row r="30" spans="1:26" ht="18.75" customHeight="1">
      <c r="A30" s="17" t="s">
        <v>55</v>
      </c>
      <c r="B30" s="53">
        <v>4650.9</v>
      </c>
      <c r="C30" s="53">
        <v>7020.4</v>
      </c>
      <c r="D30" s="53">
        <v>11626.61</v>
      </c>
      <c r="E30" s="53">
        <v>0</v>
      </c>
      <c r="F30" s="53">
        <v>5647.77</v>
      </c>
      <c r="G30" s="53">
        <v>4667.81</v>
      </c>
      <c r="H30" s="53">
        <v>3500.53</v>
      </c>
      <c r="I30" s="53">
        <v>0</v>
      </c>
      <c r="J30" s="53">
        <v>11125.66</v>
      </c>
      <c r="K30" s="53">
        <v>15440.66</v>
      </c>
      <c r="L30" s="53">
        <v>11124.53</v>
      </c>
      <c r="M30" s="53">
        <v>5251.26</v>
      </c>
      <c r="N30" s="53">
        <v>2274.76</v>
      </c>
      <c r="O30" s="54">
        <f>SUM(B30:N30)</f>
        <v>82330.88999999998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0"/>
    </row>
    <row r="32" spans="1:15" ht="18.75" customHeight="1">
      <c r="A32" s="2" t="s">
        <v>90</v>
      </c>
      <c r="B32" s="25">
        <f aca="true" t="shared" si="10" ref="B32:O32">+B33+B35+B42+B43+B44-B45</f>
        <v>-47852</v>
      </c>
      <c r="C32" s="25">
        <f t="shared" si="10"/>
        <v>-42832</v>
      </c>
      <c r="D32" s="25">
        <f t="shared" si="10"/>
        <v>-45218.76</v>
      </c>
      <c r="E32" s="25">
        <f t="shared" si="10"/>
        <v>-5268</v>
      </c>
      <c r="F32" s="25">
        <f t="shared" si="10"/>
        <v>-31980</v>
      </c>
      <c r="G32" s="25">
        <f t="shared" si="10"/>
        <v>-51864</v>
      </c>
      <c r="H32" s="25">
        <f t="shared" si="10"/>
        <v>-40232</v>
      </c>
      <c r="I32" s="25">
        <f t="shared" si="10"/>
        <v>-9388</v>
      </c>
      <c r="J32" s="25">
        <f t="shared" si="10"/>
        <v>-32108</v>
      </c>
      <c r="K32" s="25">
        <f t="shared" si="10"/>
        <v>-36056</v>
      </c>
      <c r="L32" s="25">
        <f t="shared" si="10"/>
        <v>-34120</v>
      </c>
      <c r="M32" s="25">
        <f t="shared" si="10"/>
        <v>-14080</v>
      </c>
      <c r="N32" s="25">
        <f t="shared" si="10"/>
        <v>-8824</v>
      </c>
      <c r="O32" s="25">
        <f t="shared" si="10"/>
        <v>-399822.76</v>
      </c>
    </row>
    <row r="33" spans="1:15" ht="18.75" customHeight="1">
      <c r="A33" s="17" t="s">
        <v>58</v>
      </c>
      <c r="B33" s="26">
        <f>+B34</f>
        <v>-47852</v>
      </c>
      <c r="C33" s="26">
        <f aca="true" t="shared" si="11" ref="C33:O33">+C34</f>
        <v>-42832</v>
      </c>
      <c r="D33" s="26">
        <f t="shared" si="11"/>
        <v>-35028</v>
      </c>
      <c r="E33" s="26">
        <f t="shared" si="11"/>
        <v>-5268</v>
      </c>
      <c r="F33" s="26">
        <f t="shared" si="11"/>
        <v>-31480</v>
      </c>
      <c r="G33" s="26">
        <f t="shared" si="11"/>
        <v>-51364</v>
      </c>
      <c r="H33" s="26">
        <f t="shared" si="11"/>
        <v>-40232</v>
      </c>
      <c r="I33" s="26">
        <f t="shared" si="11"/>
        <v>-8388</v>
      </c>
      <c r="J33" s="26">
        <f t="shared" si="11"/>
        <v>-32108</v>
      </c>
      <c r="K33" s="26">
        <f t="shared" si="11"/>
        <v>-36056</v>
      </c>
      <c r="L33" s="26">
        <f t="shared" si="11"/>
        <v>-34120</v>
      </c>
      <c r="M33" s="26">
        <f t="shared" si="11"/>
        <v>-14080</v>
      </c>
      <c r="N33" s="26">
        <f t="shared" si="11"/>
        <v>-8824</v>
      </c>
      <c r="O33" s="26">
        <f t="shared" si="11"/>
        <v>-387632</v>
      </c>
    </row>
    <row r="34" spans="1:26" ht="18.75" customHeight="1">
      <c r="A34" s="13" t="s">
        <v>59</v>
      </c>
      <c r="B34" s="20">
        <f>ROUND(-B9*$D$3,2)</f>
        <v>-47852</v>
      </c>
      <c r="C34" s="20">
        <f>ROUND(-C9*$D$3,2)</f>
        <v>-42832</v>
      </c>
      <c r="D34" s="20">
        <f>ROUND(-D9*$D$3,2)</f>
        <v>-35028</v>
      </c>
      <c r="E34" s="20">
        <f>ROUND(-E9*$D$3,2)</f>
        <v>-5268</v>
      </c>
      <c r="F34" s="20">
        <f aca="true" t="shared" si="12" ref="F34:N34">ROUND(-F9*$D$3,2)</f>
        <v>-31480</v>
      </c>
      <c r="G34" s="20">
        <f t="shared" si="12"/>
        <v>-51364</v>
      </c>
      <c r="H34" s="20">
        <f t="shared" si="12"/>
        <v>-40232</v>
      </c>
      <c r="I34" s="20">
        <f>ROUND(-I9*$D$3,2)</f>
        <v>-8388</v>
      </c>
      <c r="J34" s="20">
        <f>ROUND(-J9*$D$3,2)</f>
        <v>-32108</v>
      </c>
      <c r="K34" s="20">
        <f>ROUND(-K9*$D$3,2)</f>
        <v>-36056</v>
      </c>
      <c r="L34" s="20">
        <f>ROUND(-L9*$D$3,2)</f>
        <v>-34120</v>
      </c>
      <c r="M34" s="20">
        <f t="shared" si="12"/>
        <v>-14080</v>
      </c>
      <c r="N34" s="20">
        <f t="shared" si="12"/>
        <v>-8824</v>
      </c>
      <c r="O34" s="45">
        <f aca="true" t="shared" si="13" ref="O34:O45">SUM(B34:N34)</f>
        <v>-387632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-10190.76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-1000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-12190.76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-500-9690.76</f>
        <v>-10190.76</v>
      </c>
      <c r="E38" s="24">
        <v>0</v>
      </c>
      <c r="F38" s="24">
        <v>-500</v>
      </c>
      <c r="G38" s="24">
        <v>-500</v>
      </c>
      <c r="H38" s="24">
        <v>0</v>
      </c>
      <c r="I38" s="24">
        <v>-1000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-12190.76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93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408540.564</v>
      </c>
      <c r="C46" s="29">
        <f t="shared" si="15"/>
        <v>270067.8081</v>
      </c>
      <c r="D46" s="29">
        <f t="shared" si="15"/>
        <v>289433.175</v>
      </c>
      <c r="E46" s="29">
        <f t="shared" si="15"/>
        <v>71108.5737</v>
      </c>
      <c r="F46" s="29">
        <f t="shared" si="15"/>
        <v>304023.6105</v>
      </c>
      <c r="G46" s="29">
        <f t="shared" si="15"/>
        <v>318680.594</v>
      </c>
      <c r="H46" s="29">
        <f t="shared" si="15"/>
        <v>238150.55640000006</v>
      </c>
      <c r="I46" s="29">
        <f t="shared" si="15"/>
        <v>49917.64000000001</v>
      </c>
      <c r="J46" s="29">
        <f t="shared" si="15"/>
        <v>380077.3354</v>
      </c>
      <c r="K46" s="29">
        <f t="shared" si="15"/>
        <v>300004.8978</v>
      </c>
      <c r="L46" s="29">
        <f t="shared" si="15"/>
        <v>391242.14800000004</v>
      </c>
      <c r="M46" s="29">
        <f t="shared" si="15"/>
        <v>154811.96600000001</v>
      </c>
      <c r="N46" s="29">
        <f t="shared" si="15"/>
        <v>77022.726</v>
      </c>
      <c r="O46" s="29">
        <f>SUM(B46:N46)</f>
        <v>3253081.5949</v>
      </c>
      <c r="P46" s="68"/>
      <c r="Q46" s="66"/>
      <c r="R46"/>
      <c r="S46"/>
      <c r="T46"/>
      <c r="U46"/>
      <c r="V46"/>
      <c r="W46"/>
      <c r="X46"/>
      <c r="Y46"/>
      <c r="Z46"/>
    </row>
    <row r="47" spans="1:17" ht="15" customHeight="1">
      <c r="A47" s="3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/>
      <c r="Q47" s="6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7"/>
    </row>
    <row r="49" spans="1:17" ht="18.75" customHeight="1">
      <c r="A49" s="2" t="s">
        <v>71</v>
      </c>
      <c r="B49" s="35">
        <f>SUM(B50:B63)</f>
        <v>408540.57</v>
      </c>
      <c r="C49" s="35">
        <f aca="true" t="shared" si="16" ref="C49:N49">SUM(C50:C63)</f>
        <v>270067.8</v>
      </c>
      <c r="D49" s="35">
        <f t="shared" si="16"/>
        <v>289433.18</v>
      </c>
      <c r="E49" s="35">
        <f t="shared" si="16"/>
        <v>71108.57</v>
      </c>
      <c r="F49" s="35">
        <f t="shared" si="16"/>
        <v>304023.61</v>
      </c>
      <c r="G49" s="35">
        <f t="shared" si="16"/>
        <v>318680.59</v>
      </c>
      <c r="H49" s="35">
        <f t="shared" si="16"/>
        <v>238150.56</v>
      </c>
      <c r="I49" s="35">
        <f t="shared" si="16"/>
        <v>49917.64</v>
      </c>
      <c r="J49" s="35">
        <f t="shared" si="16"/>
        <v>380077.33</v>
      </c>
      <c r="K49" s="35">
        <f t="shared" si="16"/>
        <v>300004.9</v>
      </c>
      <c r="L49" s="35">
        <f t="shared" si="16"/>
        <v>391242.15</v>
      </c>
      <c r="M49" s="35">
        <f t="shared" si="16"/>
        <v>154811.97</v>
      </c>
      <c r="N49" s="35">
        <f t="shared" si="16"/>
        <v>77022.73</v>
      </c>
      <c r="O49" s="29">
        <f>SUM(O50:O63)</f>
        <v>3253081.6</v>
      </c>
      <c r="Q49" s="67"/>
    </row>
    <row r="50" spans="1:16" ht="18.75" customHeight="1">
      <c r="A50" s="17" t="s">
        <v>39</v>
      </c>
      <c r="B50" s="35">
        <v>80147.86</v>
      </c>
      <c r="C50" s="35">
        <v>75613.48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155761.34</v>
      </c>
      <c r="P50"/>
    </row>
    <row r="51" spans="1:16" ht="18.75" customHeight="1">
      <c r="A51" s="17" t="s">
        <v>40</v>
      </c>
      <c r="B51" s="35">
        <v>328392.71</v>
      </c>
      <c r="C51" s="35">
        <v>194454.32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522847.03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289433.18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289433.18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71108.57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71108.57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304023.61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304023.61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318680.59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318680.59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238150.56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238150.56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49917.64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49917.64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380077.33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380077.33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300004.9</v>
      </c>
      <c r="L59" s="34">
        <v>0</v>
      </c>
      <c r="M59" s="34">
        <v>0</v>
      </c>
      <c r="N59" s="34">
        <v>0</v>
      </c>
      <c r="O59" s="29">
        <f t="shared" si="17"/>
        <v>300004.9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391242.15</v>
      </c>
      <c r="M60" s="34">
        <v>0</v>
      </c>
      <c r="N60" s="34">
        <v>0</v>
      </c>
      <c r="O60" s="26">
        <f t="shared" si="17"/>
        <v>391242.15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154811.97</v>
      </c>
      <c r="N61" s="34">
        <v>0</v>
      </c>
      <c r="O61" s="29">
        <f t="shared" si="17"/>
        <v>154811.97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77022.73</v>
      </c>
      <c r="O62" s="26">
        <f t="shared" si="17"/>
        <v>77022.73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3">
        <v>2.451952039284303</v>
      </c>
      <c r="C67" s="43">
        <v>2.608444679952965</v>
      </c>
      <c r="D67" s="43">
        <v>0</v>
      </c>
      <c r="E67" s="43">
        <v>0</v>
      </c>
      <c r="F67" s="34">
        <v>0</v>
      </c>
      <c r="G67" s="34">
        <v>0</v>
      </c>
      <c r="H67" s="43">
        <v>0</v>
      </c>
      <c r="I67" s="43">
        <v>0</v>
      </c>
      <c r="J67" s="43">
        <v>0</v>
      </c>
      <c r="K67" s="43">
        <v>0</v>
      </c>
      <c r="L67" s="34">
        <v>0</v>
      </c>
      <c r="M67" s="43">
        <v>0</v>
      </c>
      <c r="N67" s="43">
        <v>0</v>
      </c>
      <c r="O67" s="29"/>
      <c r="P67"/>
    </row>
    <row r="68" spans="1:16" ht="18.75" customHeight="1">
      <c r="A68" s="17" t="s">
        <v>78</v>
      </c>
      <c r="B68" s="43">
        <v>2.13049</v>
      </c>
      <c r="C68" s="43">
        <v>2.1951</v>
      </c>
      <c r="D68" s="43">
        <v>0</v>
      </c>
      <c r="E68" s="43">
        <v>0</v>
      </c>
      <c r="F68" s="34">
        <v>0</v>
      </c>
      <c r="G68" s="34">
        <v>0</v>
      </c>
      <c r="H68" s="43">
        <v>0</v>
      </c>
      <c r="I68" s="43">
        <v>0</v>
      </c>
      <c r="J68" s="43">
        <v>0</v>
      </c>
      <c r="K68" s="43">
        <v>0</v>
      </c>
      <c r="L68" s="34">
        <v>0</v>
      </c>
      <c r="M68" s="43">
        <v>0</v>
      </c>
      <c r="N68" s="43">
        <v>0</v>
      </c>
      <c r="O68" s="29"/>
      <c r="P68"/>
    </row>
    <row r="69" spans="1:17" ht="18.75" customHeight="1">
      <c r="A69" s="17" t="s">
        <v>79</v>
      </c>
      <c r="B69" s="43">
        <v>0</v>
      </c>
      <c r="C69" s="43">
        <v>0</v>
      </c>
      <c r="D69" s="22">
        <f>(D$29/D$7)</f>
        <v>1.9607</v>
      </c>
      <c r="E69" s="43">
        <v>0</v>
      </c>
      <c r="F69" s="34">
        <v>0</v>
      </c>
      <c r="G69" s="34">
        <v>0</v>
      </c>
      <c r="H69" s="43">
        <v>0</v>
      </c>
      <c r="I69" s="43">
        <v>0</v>
      </c>
      <c r="J69" s="43">
        <v>0</v>
      </c>
      <c r="K69" s="43">
        <v>0</v>
      </c>
      <c r="L69" s="34">
        <v>0</v>
      </c>
      <c r="M69" s="43">
        <v>0</v>
      </c>
      <c r="N69" s="43">
        <v>0</v>
      </c>
      <c r="O69" s="26"/>
      <c r="Q69"/>
    </row>
    <row r="70" spans="1:18" ht="18.75" customHeight="1">
      <c r="A70" s="17" t="s">
        <v>80</v>
      </c>
      <c r="B70" s="43">
        <v>0</v>
      </c>
      <c r="C70" s="43">
        <v>0</v>
      </c>
      <c r="D70" s="43">
        <v>0</v>
      </c>
      <c r="E70" s="22">
        <f>(E$29/E$7)</f>
        <v>2.9593</v>
      </c>
      <c r="F70" s="34">
        <v>0</v>
      </c>
      <c r="G70" s="34">
        <v>0</v>
      </c>
      <c r="H70" s="43">
        <v>0</v>
      </c>
      <c r="I70" s="43">
        <v>0</v>
      </c>
      <c r="J70" s="43">
        <v>0</v>
      </c>
      <c r="K70" s="43">
        <v>0</v>
      </c>
      <c r="L70" s="34">
        <v>0</v>
      </c>
      <c r="M70" s="43">
        <v>0</v>
      </c>
      <c r="N70" s="43">
        <v>0</v>
      </c>
      <c r="O70" s="29"/>
      <c r="R70"/>
    </row>
    <row r="71" spans="1:19" ht="18.75" customHeight="1">
      <c r="A71" s="17" t="s">
        <v>81</v>
      </c>
      <c r="B71" s="43">
        <v>0</v>
      </c>
      <c r="C71" s="43">
        <v>0</v>
      </c>
      <c r="D71" s="43">
        <v>0</v>
      </c>
      <c r="E71" s="43">
        <v>0</v>
      </c>
      <c r="F71" s="43">
        <f>(F$29/F$7)</f>
        <v>2.2515</v>
      </c>
      <c r="G71" s="34">
        <v>0</v>
      </c>
      <c r="H71" s="43">
        <v>0</v>
      </c>
      <c r="I71" s="43">
        <v>0</v>
      </c>
      <c r="J71" s="43">
        <v>0</v>
      </c>
      <c r="K71" s="43">
        <v>0</v>
      </c>
      <c r="L71" s="34">
        <v>0</v>
      </c>
      <c r="M71" s="43">
        <v>0</v>
      </c>
      <c r="N71" s="43">
        <v>0</v>
      </c>
      <c r="O71" s="26"/>
      <c r="S71"/>
    </row>
    <row r="72" spans="1:20" ht="18.75" customHeight="1">
      <c r="A72" s="17" t="s">
        <v>82</v>
      </c>
      <c r="B72" s="43">
        <v>0</v>
      </c>
      <c r="C72" s="43">
        <v>0</v>
      </c>
      <c r="D72" s="43">
        <v>0</v>
      </c>
      <c r="E72" s="43">
        <v>0</v>
      </c>
      <c r="F72" s="34">
        <v>0</v>
      </c>
      <c r="G72" s="43">
        <f>(G$29/G$7)</f>
        <v>1.7706</v>
      </c>
      <c r="H72" s="43">
        <v>0</v>
      </c>
      <c r="I72" s="43">
        <v>0</v>
      </c>
      <c r="J72" s="43">
        <v>0</v>
      </c>
      <c r="K72" s="43">
        <v>0</v>
      </c>
      <c r="L72" s="34">
        <v>0</v>
      </c>
      <c r="M72" s="43">
        <v>0</v>
      </c>
      <c r="N72" s="43">
        <v>0</v>
      </c>
      <c r="O72" s="29"/>
      <c r="T72"/>
    </row>
    <row r="73" spans="1:21" ht="18.75" customHeight="1">
      <c r="A73" s="17" t="s">
        <v>83</v>
      </c>
      <c r="B73" s="43">
        <v>0</v>
      </c>
      <c r="C73" s="43">
        <v>0</v>
      </c>
      <c r="D73" s="43">
        <v>0</v>
      </c>
      <c r="E73" s="43">
        <v>0</v>
      </c>
      <c r="F73" s="34">
        <v>0</v>
      </c>
      <c r="G73" s="34">
        <v>0</v>
      </c>
      <c r="H73" s="43">
        <f>(H$29/H$7)</f>
        <v>2.1676</v>
      </c>
      <c r="I73" s="43">
        <v>0</v>
      </c>
      <c r="J73" s="43">
        <v>0</v>
      </c>
      <c r="K73" s="43">
        <v>0</v>
      </c>
      <c r="L73" s="34">
        <v>0</v>
      </c>
      <c r="M73" s="43">
        <v>0</v>
      </c>
      <c r="N73" s="43">
        <v>0</v>
      </c>
      <c r="O73" s="29"/>
      <c r="U73"/>
    </row>
    <row r="74" spans="1:21" ht="18.75" customHeight="1">
      <c r="A74" s="17" t="s">
        <v>89</v>
      </c>
      <c r="B74" s="43">
        <v>0</v>
      </c>
      <c r="C74" s="43">
        <v>0</v>
      </c>
      <c r="D74" s="43">
        <v>0</v>
      </c>
      <c r="E74" s="43">
        <v>0</v>
      </c>
      <c r="F74" s="34">
        <v>0</v>
      </c>
      <c r="G74" s="34">
        <v>0</v>
      </c>
      <c r="H74" s="43">
        <v>0</v>
      </c>
      <c r="I74" s="43">
        <f>(I$29/I$7)</f>
        <v>2.1884</v>
      </c>
      <c r="J74" s="43">
        <v>0</v>
      </c>
      <c r="K74" s="43">
        <v>0</v>
      </c>
      <c r="L74" s="34">
        <v>0</v>
      </c>
      <c r="M74" s="43">
        <v>0</v>
      </c>
      <c r="N74" s="43">
        <v>0</v>
      </c>
      <c r="O74" s="29"/>
      <c r="U74"/>
    </row>
    <row r="75" spans="1:22" ht="18.75" customHeight="1">
      <c r="A75" s="17" t="s">
        <v>84</v>
      </c>
      <c r="B75" s="43">
        <v>0</v>
      </c>
      <c r="C75" s="43">
        <v>0</v>
      </c>
      <c r="D75" s="43">
        <v>0</v>
      </c>
      <c r="E75" s="43">
        <v>0</v>
      </c>
      <c r="F75" s="34">
        <v>0</v>
      </c>
      <c r="G75" s="34">
        <v>0</v>
      </c>
      <c r="H75" s="43">
        <v>0</v>
      </c>
      <c r="I75" s="43">
        <v>0</v>
      </c>
      <c r="J75" s="43">
        <f>(J$29/J$7)</f>
        <v>2.1734</v>
      </c>
      <c r="K75" s="43">
        <v>0</v>
      </c>
      <c r="L75" s="34">
        <v>0</v>
      </c>
      <c r="M75" s="43">
        <v>0</v>
      </c>
      <c r="N75" s="43">
        <v>0</v>
      </c>
      <c r="O75" s="26"/>
      <c r="V75"/>
    </row>
    <row r="76" spans="1:23" ht="18.75" customHeight="1">
      <c r="A76" s="17" t="s">
        <v>85</v>
      </c>
      <c r="B76" s="43">
        <v>0</v>
      </c>
      <c r="C76" s="43">
        <v>0</v>
      </c>
      <c r="D76" s="43">
        <v>0</v>
      </c>
      <c r="E76" s="43">
        <v>0</v>
      </c>
      <c r="F76" s="34">
        <v>0</v>
      </c>
      <c r="G76" s="34">
        <v>0</v>
      </c>
      <c r="H76" s="43">
        <v>0</v>
      </c>
      <c r="I76" s="43">
        <v>0</v>
      </c>
      <c r="J76" s="43">
        <v>0</v>
      </c>
      <c r="K76" s="43">
        <f>(K$29/K$7)</f>
        <v>2.4846</v>
      </c>
      <c r="L76" s="34">
        <v>0</v>
      </c>
      <c r="M76" s="43">
        <v>0</v>
      </c>
      <c r="N76" s="43">
        <v>0</v>
      </c>
      <c r="O76" s="29"/>
      <c r="W76"/>
    </row>
    <row r="77" spans="1:24" ht="18.75" customHeight="1">
      <c r="A77" s="17" t="s">
        <v>86</v>
      </c>
      <c r="B77" s="43">
        <v>0</v>
      </c>
      <c r="C77" s="43">
        <v>0</v>
      </c>
      <c r="D77" s="43">
        <v>0</v>
      </c>
      <c r="E77" s="43">
        <v>0</v>
      </c>
      <c r="F77" s="34">
        <v>0</v>
      </c>
      <c r="G77" s="34">
        <v>0</v>
      </c>
      <c r="H77" s="43">
        <v>0</v>
      </c>
      <c r="I77" s="43">
        <v>0</v>
      </c>
      <c r="J77" s="43">
        <v>0</v>
      </c>
      <c r="K77" s="43">
        <v>0</v>
      </c>
      <c r="L77" s="43">
        <f>(L$29/L$7)</f>
        <v>2.4314</v>
      </c>
      <c r="M77" s="43">
        <v>0</v>
      </c>
      <c r="N77" s="43">
        <v>0</v>
      </c>
      <c r="O77" s="26"/>
      <c r="X77"/>
    </row>
    <row r="78" spans="1:25" ht="18.75" customHeight="1">
      <c r="A78" s="17" t="s">
        <v>87</v>
      </c>
      <c r="B78" s="43">
        <v>0</v>
      </c>
      <c r="C78" s="43">
        <v>0</v>
      </c>
      <c r="D78" s="43">
        <v>0</v>
      </c>
      <c r="E78" s="43">
        <v>0</v>
      </c>
      <c r="F78" s="34">
        <v>0</v>
      </c>
      <c r="G78" s="34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f>(M$29/M$7)</f>
        <v>3.0665</v>
      </c>
      <c r="N78" s="43">
        <v>0</v>
      </c>
      <c r="O78" s="58"/>
      <c r="Y78"/>
    </row>
    <row r="79" spans="1:26" ht="18.75" customHeight="1">
      <c r="A79" s="33" t="s">
        <v>88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8">
        <f>(N$29/N$7)</f>
        <v>2.6231</v>
      </c>
      <c r="O79" s="49"/>
      <c r="P79"/>
      <c r="Z79"/>
    </row>
    <row r="80" spans="1:14" ht="21" customHeight="1">
      <c r="A80" s="61" t="s">
        <v>51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</row>
    <row r="81" spans="1:14" ht="15.75">
      <c r="A81" s="69" t="s">
        <v>95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3" ht="14.25">
      <c r="B83" s="39"/>
    </row>
    <row r="84" spans="2:9" ht="14.25">
      <c r="B84" s="64"/>
      <c r="H84" s="40"/>
      <c r="I84" s="40"/>
    </row>
    <row r="85" ht="14.25">
      <c r="B85" s="64"/>
    </row>
    <row r="86" spans="8:12" ht="14.25">
      <c r="H86" s="41"/>
      <c r="I86" s="41"/>
      <c r="J86" s="42"/>
      <c r="K86" s="42"/>
      <c r="L86" s="42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2018-11-08T17:05:02Z</dcterms:modified>
  <cp:category/>
  <cp:version/>
  <cp:contentType/>
  <cp:contentStatus/>
</cp:coreProperties>
</file>