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<sst xmlns="http://schemas.openxmlformats.org/spreadsheetml/2006/main" count="147" uniqueCount="147">
  <si>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</si>
  <si>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</si>
  <si>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</si>
  <si>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</si>
  <si>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</si>
  <si>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</si>
  <si>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</si>
  <si>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</si>
  <si>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</si>
  <si>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</si>
  <si>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</si>
  <si>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</si>
  <si>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</si>
  <si>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</si>
  <si>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</si>
  <si>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</si>
  <si>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</si>
  <si>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</si>
  <si>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</si>
  <si>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</si>
  <si>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</si>
  <si>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</si>
  <si>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</si>
  <si>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</si>
  <si>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</si>
  <si>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</si>
  <si>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</si>
  <si>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</si>
  <si>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</si>
  <si>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</si>
  <si>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</si>
  <si>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</si>
  <si>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</si>
  <si>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</si>
  <si>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</si>
  <si>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</si>
  <si>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</si>
  <si>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</si>
  <si>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</si>
  <si>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</si>
  <si>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</si>
  <si>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</si>
  <si>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</si>
  <si>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</si>
  <si>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</si>
  <si>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</si>
  <si>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</si>
  <si>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</si>
  <si>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</si>
  <si>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</si>
  <si>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</si>
  <si>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</si>
  <si>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</si>
  <si>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</si>
  <si>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</si>
  <si>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</si>
  <si>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</si>
  <si>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</si>
  <si>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</si>
  <si>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</si>
  <si>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</si>
  <si>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</si>
  <si>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</si>
  <si>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</si>
  <si>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</si>
  <si>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</si>
  <si>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</si>
  <si>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</si>
  <si>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</si>
  <si>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</si>
  <si>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</si>
  <si>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</si>
  <si>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</si>
  <si>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</si>
  <si>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</si>
  <si>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</si>
  <si>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</si>
  <si>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</si>
  <si>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</si>
  <si>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</si>
  <si>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</si>
  <si>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</si>
  <si>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</si>
  <si>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</si>
  <si>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</si>
  <si>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</si>
  <si>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</si>
  <si>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</si>
  <si>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</si>
  <si>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</si>
  <si>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</si>
  <si>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</si>
  <si>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</si>
  <si>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</si>
  <si>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</si>
  <si>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</si>
  <si>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</si>
  <si>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</si>
  <si>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</si>
  <si>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</si>
  <si>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</si>
  <si>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</si>
  <si>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</si>
  <si>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</si>
  <si>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</si>
  <si>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</si>
  <si>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</si>
  <si>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</si>
  <si>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</si>
  <si>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</si>
  <si>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</si>
  <si>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</si>
  <si>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</si>
  <si>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</si>
  <si>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</si>
  <si>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</si>
  <si>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</si>
  <si>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</si>
  <si>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</si>
  <si>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</si>
  <si>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</si>
  <si>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</si>
  <si>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</si>
  <si>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</si>
  <si>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</si>
  <si>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</si>
  <si>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</si>
  <si>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</si>
  <si>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</si>
  <si>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</si>
  <si>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</si>
  <si>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</si>
  <si>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</si>
  <si>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</si>
  <si>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</si>
  <si>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</si>
  <si>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</si>
  <si>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</si>
  <si>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</si>
  <si>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</si>
  <si>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</si>
  <si>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</si>
  <si>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</si>
  <si>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</si>
  <si>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</si>
  <si>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</si>
  <si>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30/11/18 - VENCIMENTO 07/12/18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</si>
</sst>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44" fontId="34" fillId="0" borderId="14" xfId="0" applyNumberFormat="1" applyFont="1" applyFill="1" applyBorder="1" applyAlignment="1">
      <alignment horizontal="left" vertical="center" inden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578346</v>
      </c>
      <c r="C7" s="9">
        <f t="shared" si="0"/>
        <v>758885</v>
      </c>
      <c r="D7" s="9">
        <f t="shared" si="0"/>
        <v>774081</v>
      </c>
      <c r="E7" s="9">
        <f t="shared" si="0"/>
        <v>503665</v>
      </c>
      <c r="F7" s="9">
        <f t="shared" si="0"/>
        <v>431213</v>
      </c>
      <c r="G7" s="9">
        <f t="shared" si="0"/>
        <v>1130518</v>
      </c>
      <c r="H7" s="9">
        <f t="shared" si="0"/>
        <v>516348</v>
      </c>
      <c r="I7" s="9">
        <f t="shared" si="0"/>
        <v>118905</v>
      </c>
      <c r="J7" s="9">
        <f t="shared" si="0"/>
        <v>310261</v>
      </c>
      <c r="K7" s="9">
        <f t="shared" si="0"/>
        <v>256793</v>
      </c>
      <c r="L7" s="9">
        <f t="shared" si="0"/>
        <v>5379015</v>
      </c>
      <c r="M7" s="49"/>
    </row>
    <row r="8" spans="1:12" ht="17.25" customHeight="1">
      <c r="A8" s="10" t="s">
        <v>38</v>
      </c>
      <c r="B8" s="11">
        <f>B9+B12+B16</f>
        <v>286826</v>
      </c>
      <c r="C8" s="11">
        <f aca="true" t="shared" si="1" ref="C8:K8">C9+C12+C16</f>
        <v>391722</v>
      </c>
      <c r="D8" s="11">
        <f t="shared" si="1"/>
        <v>370754</v>
      </c>
      <c r="E8" s="11">
        <f t="shared" si="1"/>
        <v>258887</v>
      </c>
      <c r="F8" s="11">
        <f t="shared" si="1"/>
        <v>202839</v>
      </c>
      <c r="G8" s="11">
        <f t="shared" si="1"/>
        <v>559637</v>
      </c>
      <c r="H8" s="11">
        <f t="shared" si="1"/>
        <v>275962</v>
      </c>
      <c r="I8" s="11">
        <f t="shared" si="1"/>
        <v>54786</v>
      </c>
      <c r="J8" s="11">
        <f t="shared" si="1"/>
        <v>149318</v>
      </c>
      <c r="K8" s="11">
        <f t="shared" si="1"/>
        <v>133343</v>
      </c>
      <c r="L8" s="11">
        <f aca="true" t="shared" si="2" ref="L8:L29">SUM(B8:K8)</f>
        <v>2684074</v>
      </c>
    </row>
    <row r="9" spans="1:12" ht="17.25" customHeight="1">
      <c r="A9" s="15" t="s">
        <v>16</v>
      </c>
      <c r="B9" s="13">
        <f>+B10+B11</f>
        <v>38122</v>
      </c>
      <c r="C9" s="13">
        <f aca="true" t="shared" si="3" ref="C9:K9">+C10+C11</f>
        <v>55601</v>
      </c>
      <c r="D9" s="13">
        <f t="shared" si="3"/>
        <v>48580</v>
      </c>
      <c r="E9" s="13">
        <f t="shared" si="3"/>
        <v>34745</v>
      </c>
      <c r="F9" s="13">
        <f t="shared" si="3"/>
        <v>21923</v>
      </c>
      <c r="G9" s="13">
        <f t="shared" si="3"/>
        <v>49073</v>
      </c>
      <c r="H9" s="13">
        <f t="shared" si="3"/>
        <v>44685</v>
      </c>
      <c r="I9" s="13">
        <f t="shared" si="3"/>
        <v>8686</v>
      </c>
      <c r="J9" s="13">
        <f t="shared" si="3"/>
        <v>18540</v>
      </c>
      <c r="K9" s="13">
        <f t="shared" si="3"/>
        <v>16679</v>
      </c>
      <c r="L9" s="11">
        <f t="shared" si="2"/>
        <v>336634</v>
      </c>
    </row>
    <row r="10" spans="1:12" ht="17.25" customHeight="1">
      <c r="A10" s="29" t="s">
        <v>17</v>
      </c>
      <c r="B10" s="13">
        <v>38122</v>
      </c>
      <c r="C10" s="13">
        <v>55601</v>
      </c>
      <c r="D10" s="13">
        <v>48580</v>
      </c>
      <c r="E10" s="13">
        <v>34745</v>
      </c>
      <c r="F10" s="13">
        <v>21923</v>
      </c>
      <c r="G10" s="13">
        <v>49073</v>
      </c>
      <c r="H10" s="13">
        <v>44685</v>
      </c>
      <c r="I10" s="13">
        <v>8686</v>
      </c>
      <c r="J10" s="13">
        <v>18540</v>
      </c>
      <c r="K10" s="13">
        <v>16679</v>
      </c>
      <c r="L10" s="11">
        <f t="shared" si="2"/>
        <v>336634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237617</v>
      </c>
      <c r="C12" s="17">
        <f t="shared" si="4"/>
        <v>320777</v>
      </c>
      <c r="D12" s="17">
        <f t="shared" si="4"/>
        <v>308331</v>
      </c>
      <c r="E12" s="17">
        <f t="shared" si="4"/>
        <v>214326</v>
      </c>
      <c r="F12" s="17">
        <f t="shared" si="4"/>
        <v>170880</v>
      </c>
      <c r="G12" s="17">
        <f t="shared" si="4"/>
        <v>483881</v>
      </c>
      <c r="H12" s="17">
        <f t="shared" si="4"/>
        <v>220485</v>
      </c>
      <c r="I12" s="17">
        <f t="shared" si="4"/>
        <v>43590</v>
      </c>
      <c r="J12" s="17">
        <f t="shared" si="4"/>
        <v>125072</v>
      </c>
      <c r="K12" s="17">
        <f t="shared" si="4"/>
        <v>111117</v>
      </c>
      <c r="L12" s="11">
        <f t="shared" si="2"/>
        <v>2236076</v>
      </c>
    </row>
    <row r="13" spans="1:14" s="67" customFormat="1" ht="17.25" customHeight="1">
      <c r="A13" s="74" t="s">
        <v>19</v>
      </c>
      <c r="B13" s="75">
        <v>112783</v>
      </c>
      <c r="C13" s="75">
        <v>160742</v>
      </c>
      <c r="D13" s="75">
        <v>160076</v>
      </c>
      <c r="E13" s="75">
        <v>106546</v>
      </c>
      <c r="F13" s="75">
        <v>87196</v>
      </c>
      <c r="G13" s="75">
        <v>228428</v>
      </c>
      <c r="H13" s="75">
        <v>97652</v>
      </c>
      <c r="I13" s="75">
        <v>23737</v>
      </c>
      <c r="J13" s="75">
        <v>65590</v>
      </c>
      <c r="K13" s="75">
        <v>52846</v>
      </c>
      <c r="L13" s="76">
        <f t="shared" si="2"/>
        <v>1095596</v>
      </c>
      <c r="M13" s="77"/>
      <c r="N13" s="78"/>
    </row>
    <row r="14" spans="1:13" s="67" customFormat="1" ht="17.25" customHeight="1">
      <c r="A14" s="74" t="s">
        <v>20</v>
      </c>
      <c r="B14" s="75">
        <v>110799</v>
      </c>
      <c r="C14" s="75">
        <v>138509</v>
      </c>
      <c r="D14" s="75">
        <v>133241</v>
      </c>
      <c r="E14" s="75">
        <v>94979</v>
      </c>
      <c r="F14" s="75">
        <v>75463</v>
      </c>
      <c r="G14" s="75">
        <v>232299</v>
      </c>
      <c r="H14" s="75">
        <v>103601</v>
      </c>
      <c r="I14" s="75">
        <v>16657</v>
      </c>
      <c r="J14" s="75">
        <v>54149</v>
      </c>
      <c r="K14" s="75">
        <v>52627</v>
      </c>
      <c r="L14" s="76">
        <f t="shared" si="2"/>
        <v>1012324</v>
      </c>
      <c r="M14" s="77"/>
    </row>
    <row r="15" spans="1:12" ht="17.25" customHeight="1">
      <c r="A15" s="14" t="s">
        <v>21</v>
      </c>
      <c r="B15" s="13">
        <v>14035</v>
      </c>
      <c r="C15" s="13">
        <v>21526</v>
      </c>
      <c r="D15" s="13">
        <v>15014</v>
      </c>
      <c r="E15" s="13">
        <v>12801</v>
      </c>
      <c r="F15" s="13">
        <v>8221</v>
      </c>
      <c r="G15" s="13">
        <v>23154</v>
      </c>
      <c r="H15" s="13">
        <v>19232</v>
      </c>
      <c r="I15" s="13">
        <v>3196</v>
      </c>
      <c r="J15" s="13">
        <v>5333</v>
      </c>
      <c r="K15" s="13">
        <v>5644</v>
      </c>
      <c r="L15" s="11">
        <f t="shared" si="2"/>
        <v>128156</v>
      </c>
    </row>
    <row r="16" spans="1:12" ht="17.25" customHeight="1">
      <c r="A16" s="15" t="s">
        <v>34</v>
      </c>
      <c r="B16" s="13">
        <f>B17+B18+B19</f>
        <v>11087</v>
      </c>
      <c r="C16" s="13">
        <f aca="true" t="shared" si="5" ref="C16:K16">C17+C18+C19</f>
        <v>15344</v>
      </c>
      <c r="D16" s="13">
        <f t="shared" si="5"/>
        <v>13843</v>
      </c>
      <c r="E16" s="13">
        <f t="shared" si="5"/>
        <v>9816</v>
      </c>
      <c r="F16" s="13">
        <f t="shared" si="5"/>
        <v>10036</v>
      </c>
      <c r="G16" s="13">
        <f t="shared" si="5"/>
        <v>26683</v>
      </c>
      <c r="H16" s="13">
        <f t="shared" si="5"/>
        <v>10792</v>
      </c>
      <c r="I16" s="13">
        <f t="shared" si="5"/>
        <v>2510</v>
      </c>
      <c r="J16" s="13">
        <f t="shared" si="5"/>
        <v>5706</v>
      </c>
      <c r="K16" s="13">
        <f t="shared" si="5"/>
        <v>5547</v>
      </c>
      <c r="L16" s="11">
        <f t="shared" si="2"/>
        <v>111364</v>
      </c>
    </row>
    <row r="17" spans="1:12" ht="17.25" customHeight="1">
      <c r="A17" s="14" t="s">
        <v>35</v>
      </c>
      <c r="B17" s="13">
        <v>11053</v>
      </c>
      <c r="C17" s="13">
        <v>15320</v>
      </c>
      <c r="D17" s="13">
        <v>13823</v>
      </c>
      <c r="E17" s="13">
        <v>9792</v>
      </c>
      <c r="F17" s="13">
        <v>10018</v>
      </c>
      <c r="G17" s="13">
        <v>26646</v>
      </c>
      <c r="H17" s="13">
        <v>10770</v>
      </c>
      <c r="I17" s="13">
        <v>2508</v>
      </c>
      <c r="J17" s="13">
        <v>5701</v>
      </c>
      <c r="K17" s="13">
        <v>5536</v>
      </c>
      <c r="L17" s="11">
        <f t="shared" si="2"/>
        <v>111167</v>
      </c>
    </row>
    <row r="18" spans="1:12" ht="17.25" customHeight="1">
      <c r="A18" s="14" t="s">
        <v>36</v>
      </c>
      <c r="B18" s="13">
        <v>26</v>
      </c>
      <c r="C18" s="13">
        <v>19</v>
      </c>
      <c r="D18" s="13">
        <v>7</v>
      </c>
      <c r="E18" s="13">
        <v>18</v>
      </c>
      <c r="F18" s="13">
        <v>13</v>
      </c>
      <c r="G18" s="13">
        <v>24</v>
      </c>
      <c r="H18" s="13">
        <v>14</v>
      </c>
      <c r="I18" s="13">
        <v>2</v>
      </c>
      <c r="J18" s="13">
        <v>3</v>
      </c>
      <c r="K18" s="13">
        <v>9</v>
      </c>
      <c r="L18" s="11">
        <f t="shared" si="2"/>
        <v>135</v>
      </c>
    </row>
    <row r="19" spans="1:12" ht="17.25" customHeight="1">
      <c r="A19" s="14" t="s">
        <v>37</v>
      </c>
      <c r="B19" s="13">
        <v>8</v>
      </c>
      <c r="C19" s="13">
        <v>5</v>
      </c>
      <c r="D19" s="13">
        <v>13</v>
      </c>
      <c r="E19" s="13">
        <v>6</v>
      </c>
      <c r="F19" s="13">
        <v>5</v>
      </c>
      <c r="G19" s="13">
        <v>13</v>
      </c>
      <c r="H19" s="13">
        <v>8</v>
      </c>
      <c r="I19" s="13">
        <v>0</v>
      </c>
      <c r="J19" s="13">
        <v>2</v>
      </c>
      <c r="K19" s="13">
        <v>2</v>
      </c>
      <c r="L19" s="11">
        <f t="shared" si="2"/>
        <v>62</v>
      </c>
    </row>
    <row r="20" spans="1:12" ht="17.25" customHeight="1">
      <c r="A20" s="16" t="s">
        <v>22</v>
      </c>
      <c r="B20" s="11">
        <f>+B21+B22+B23</f>
        <v>170953</v>
      </c>
      <c r="C20" s="11">
        <f aca="true" t="shared" si="6" ref="C20:K20">+C21+C22+C23</f>
        <v>193578</v>
      </c>
      <c r="D20" s="11">
        <f t="shared" si="6"/>
        <v>214625</v>
      </c>
      <c r="E20" s="11">
        <f t="shared" si="6"/>
        <v>131394</v>
      </c>
      <c r="F20" s="11">
        <f t="shared" si="6"/>
        <v>142157</v>
      </c>
      <c r="G20" s="11">
        <f t="shared" si="6"/>
        <v>391621</v>
      </c>
      <c r="H20" s="11">
        <f t="shared" si="6"/>
        <v>134080</v>
      </c>
      <c r="I20" s="11">
        <f t="shared" si="6"/>
        <v>33769</v>
      </c>
      <c r="J20" s="11">
        <f t="shared" si="6"/>
        <v>81869</v>
      </c>
      <c r="K20" s="11">
        <f t="shared" si="6"/>
        <v>70300</v>
      </c>
      <c r="L20" s="11">
        <f t="shared" si="2"/>
        <v>1564346</v>
      </c>
    </row>
    <row r="21" spans="1:13" s="67" customFormat="1" ht="17.25" customHeight="1">
      <c r="A21" s="60" t="s">
        <v>23</v>
      </c>
      <c r="B21" s="75">
        <v>91473</v>
      </c>
      <c r="C21" s="75">
        <v>113363</v>
      </c>
      <c r="D21" s="75">
        <v>128116</v>
      </c>
      <c r="E21" s="75">
        <v>75040</v>
      </c>
      <c r="F21" s="75">
        <v>82462</v>
      </c>
      <c r="G21" s="75">
        <v>205972</v>
      </c>
      <c r="H21" s="75">
        <v>74541</v>
      </c>
      <c r="I21" s="75">
        <v>20800</v>
      </c>
      <c r="J21" s="75">
        <v>48397</v>
      </c>
      <c r="K21" s="75">
        <v>37906</v>
      </c>
      <c r="L21" s="76">
        <f t="shared" si="2"/>
        <v>878070</v>
      </c>
      <c r="M21" s="77"/>
    </row>
    <row r="22" spans="1:13" s="67" customFormat="1" ht="17.25" customHeight="1">
      <c r="A22" s="60" t="s">
        <v>24</v>
      </c>
      <c r="B22" s="75">
        <v>72639</v>
      </c>
      <c r="C22" s="75">
        <v>71910</v>
      </c>
      <c r="D22" s="75">
        <v>79259</v>
      </c>
      <c r="E22" s="75">
        <v>51661</v>
      </c>
      <c r="F22" s="75">
        <v>55263</v>
      </c>
      <c r="G22" s="75">
        <v>172385</v>
      </c>
      <c r="H22" s="75">
        <v>52775</v>
      </c>
      <c r="I22" s="75">
        <v>11573</v>
      </c>
      <c r="J22" s="75">
        <v>30910</v>
      </c>
      <c r="K22" s="75">
        <v>30022</v>
      </c>
      <c r="L22" s="76">
        <f t="shared" si="2"/>
        <v>628397</v>
      </c>
      <c r="M22" s="77"/>
    </row>
    <row r="23" spans="1:12" ht="17.25" customHeight="1">
      <c r="A23" s="12" t="s">
        <v>25</v>
      </c>
      <c r="B23" s="13">
        <v>6841</v>
      </c>
      <c r="C23" s="13">
        <v>8305</v>
      </c>
      <c r="D23" s="13">
        <v>7250</v>
      </c>
      <c r="E23" s="13">
        <v>4693</v>
      </c>
      <c r="F23" s="13">
        <v>4432</v>
      </c>
      <c r="G23" s="13">
        <v>13264</v>
      </c>
      <c r="H23" s="13">
        <v>6764</v>
      </c>
      <c r="I23" s="13">
        <v>1396</v>
      </c>
      <c r="J23" s="13">
        <v>2562</v>
      </c>
      <c r="K23" s="13">
        <v>2372</v>
      </c>
      <c r="L23" s="11">
        <f t="shared" si="2"/>
        <v>57879</v>
      </c>
    </row>
    <row r="24" spans="1:13" ht="17.25" customHeight="1">
      <c r="A24" s="16" t="s">
        <v>26</v>
      </c>
      <c r="B24" s="13">
        <f>+B25+B26</f>
        <v>120567</v>
      </c>
      <c r="C24" s="13">
        <f aca="true" t="shared" si="7" ref="C24:K24">+C25+C26</f>
        <v>173585</v>
      </c>
      <c r="D24" s="13">
        <f t="shared" si="7"/>
        <v>188702</v>
      </c>
      <c r="E24" s="13">
        <f t="shared" si="7"/>
        <v>113384</v>
      </c>
      <c r="F24" s="13">
        <f t="shared" si="7"/>
        <v>86217</v>
      </c>
      <c r="G24" s="13">
        <f t="shared" si="7"/>
        <v>179260</v>
      </c>
      <c r="H24" s="13">
        <f t="shared" si="7"/>
        <v>96136</v>
      </c>
      <c r="I24" s="13">
        <f t="shared" si="7"/>
        <v>30350</v>
      </c>
      <c r="J24" s="13">
        <f t="shared" si="7"/>
        <v>79074</v>
      </c>
      <c r="K24" s="13">
        <f t="shared" si="7"/>
        <v>53150</v>
      </c>
      <c r="L24" s="11">
        <f t="shared" si="2"/>
        <v>1120425</v>
      </c>
      <c r="M24" s="50"/>
    </row>
    <row r="25" spans="1:13" ht="17.25" customHeight="1">
      <c r="A25" s="12" t="s">
        <v>39</v>
      </c>
      <c r="B25" s="13">
        <v>76254</v>
      </c>
      <c r="C25" s="13">
        <v>113853</v>
      </c>
      <c r="D25" s="13">
        <v>126272</v>
      </c>
      <c r="E25" s="13">
        <v>75152</v>
      </c>
      <c r="F25" s="13">
        <v>54104</v>
      </c>
      <c r="G25" s="13">
        <v>114831</v>
      </c>
      <c r="H25" s="13">
        <v>60489</v>
      </c>
      <c r="I25" s="13">
        <v>21829</v>
      </c>
      <c r="J25" s="13">
        <v>50660</v>
      </c>
      <c r="K25" s="13">
        <v>32872</v>
      </c>
      <c r="L25" s="11">
        <f t="shared" si="2"/>
        <v>726316</v>
      </c>
      <c r="M25" s="49"/>
    </row>
    <row r="26" spans="1:13" ht="17.25" customHeight="1">
      <c r="A26" s="12" t="s">
        <v>40</v>
      </c>
      <c r="B26" s="13">
        <v>44313</v>
      </c>
      <c r="C26" s="13">
        <v>59732</v>
      </c>
      <c r="D26" s="13">
        <v>62430</v>
      </c>
      <c r="E26" s="13">
        <v>38232</v>
      </c>
      <c r="F26" s="13">
        <v>32113</v>
      </c>
      <c r="G26" s="13">
        <v>64429</v>
      </c>
      <c r="H26" s="13">
        <v>35647</v>
      </c>
      <c r="I26" s="13">
        <v>8521</v>
      </c>
      <c r="J26" s="13">
        <v>28414</v>
      </c>
      <c r="K26" s="13">
        <v>20278</v>
      </c>
      <c r="L26" s="11">
        <f t="shared" si="2"/>
        <v>394109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10170</v>
      </c>
      <c r="I27" s="11">
        <v>0</v>
      </c>
      <c r="J27" s="11">
        <v>0</v>
      </c>
      <c r="K27" s="11">
        <v>0</v>
      </c>
      <c r="L27" s="11">
        <f t="shared" si="2"/>
        <v>10170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83</v>
      </c>
      <c r="L29" s="11">
        <f t="shared" si="2"/>
        <v>83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2126.28</v>
      </c>
      <c r="I37" s="19">
        <v>0</v>
      </c>
      <c r="J37" s="19">
        <v>0</v>
      </c>
      <c r="K37" s="19">
        <v>0</v>
      </c>
      <c r="L37" s="23">
        <f>SUM(B37:K37)</f>
        <v>2126.28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1949983.85</v>
      </c>
      <c r="C49" s="22">
        <f aca="true" t="shared" si="11" ref="C49:H49">+C50+C62</f>
        <v>2872096.610000001</v>
      </c>
      <c r="D49" s="22">
        <f t="shared" si="11"/>
        <v>3294127.51</v>
      </c>
      <c r="E49" s="22">
        <f t="shared" si="11"/>
        <v>1958976.9</v>
      </c>
      <c r="F49" s="22">
        <f t="shared" si="11"/>
        <v>1743262.8399999999</v>
      </c>
      <c r="G49" s="22">
        <f t="shared" si="11"/>
        <v>3797963.8500000006</v>
      </c>
      <c r="H49" s="22">
        <f t="shared" si="11"/>
        <v>1788302.58</v>
      </c>
      <c r="I49" s="22">
        <f>+I50+I62</f>
        <v>627663.82</v>
      </c>
      <c r="J49" s="22">
        <f>+J50+J62</f>
        <v>1089726.9400000002</v>
      </c>
      <c r="K49" s="22">
        <f>+K50+K62</f>
        <v>891412.98</v>
      </c>
      <c r="L49" s="22">
        <f aca="true" t="shared" si="12" ref="L49:L62">SUM(B49:K49)</f>
        <v>20013517.880000003</v>
      </c>
    </row>
    <row r="50" spans="1:12" ht="17.25" customHeight="1">
      <c r="A50" s="16" t="s">
        <v>60</v>
      </c>
      <c r="B50" s="23">
        <f>SUM(B51:B61)</f>
        <v>1933128.01</v>
      </c>
      <c r="C50" s="23">
        <f aca="true" t="shared" si="13" ref="C50:K50">SUM(C51:C61)</f>
        <v>2848748.4100000006</v>
      </c>
      <c r="D50" s="23">
        <f t="shared" si="13"/>
        <v>3275391.38</v>
      </c>
      <c r="E50" s="23">
        <f t="shared" si="13"/>
        <v>1935536.52</v>
      </c>
      <c r="F50" s="23">
        <f t="shared" si="13"/>
        <v>1729856.8199999998</v>
      </c>
      <c r="G50" s="23">
        <f t="shared" si="13"/>
        <v>3776419.6500000004</v>
      </c>
      <c r="H50" s="23">
        <f t="shared" si="13"/>
        <v>1772157.25</v>
      </c>
      <c r="I50" s="23">
        <f t="shared" si="13"/>
        <v>627663.82</v>
      </c>
      <c r="J50" s="23">
        <f t="shared" si="13"/>
        <v>1075759.37</v>
      </c>
      <c r="K50" s="23">
        <f t="shared" si="13"/>
        <v>891412.98</v>
      </c>
      <c r="L50" s="23">
        <f t="shared" si="12"/>
        <v>19866074.21</v>
      </c>
    </row>
    <row r="51" spans="1:12" ht="17.25" customHeight="1">
      <c r="A51" s="34" t="s">
        <v>61</v>
      </c>
      <c r="B51" s="23">
        <f aca="true" t="shared" si="14" ref="B51:H51">ROUND(B32*B7,2)</f>
        <v>1823120.1</v>
      </c>
      <c r="C51" s="23">
        <f t="shared" si="14"/>
        <v>2676815.06</v>
      </c>
      <c r="D51" s="23">
        <f t="shared" si="14"/>
        <v>3007536.91</v>
      </c>
      <c r="E51" s="23">
        <f t="shared" si="14"/>
        <v>1701078.17</v>
      </c>
      <c r="F51" s="23">
        <f t="shared" si="14"/>
        <v>1472376.79</v>
      </c>
      <c r="G51" s="23">
        <f t="shared" si="14"/>
        <v>3188512.97</v>
      </c>
      <c r="H51" s="23">
        <f t="shared" si="14"/>
        <v>1669817.8</v>
      </c>
      <c r="I51" s="23">
        <f>ROUND(I32*I7,2)</f>
        <v>627663.82</v>
      </c>
      <c r="J51" s="23">
        <f>ROUND(J32*J7,2)</f>
        <v>1021379.21</v>
      </c>
      <c r="K51" s="23">
        <f>ROUND(K32*K7,2)</f>
        <v>826590.99</v>
      </c>
      <c r="L51" s="23">
        <f t="shared" si="12"/>
        <v>18014891.82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2126.28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2126.28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3922.13</v>
      </c>
      <c r="L59" s="23">
        <f t="shared" si="12"/>
        <v>3922.13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36">
        <v>60642.09</v>
      </c>
      <c r="C61" s="36">
        <v>100296.41</v>
      </c>
      <c r="D61" s="36">
        <v>184163.74</v>
      </c>
      <c r="E61" s="36">
        <v>187790.36</v>
      </c>
      <c r="F61" s="36">
        <v>194608.91</v>
      </c>
      <c r="G61" s="36">
        <v>495649.44</v>
      </c>
      <c r="H61" s="36">
        <v>54038.93</v>
      </c>
      <c r="I61" s="19">
        <v>0</v>
      </c>
      <c r="J61" s="36">
        <v>24805.32</v>
      </c>
      <c r="K61" s="36">
        <v>58995.26</v>
      </c>
      <c r="L61" s="23">
        <f t="shared" si="12"/>
        <v>1360990.46</v>
      </c>
    </row>
    <row r="62" spans="1:12" ht="17.25" customHeight="1">
      <c r="A62" s="16" t="s">
        <v>71</v>
      </c>
      <c r="B62" s="36">
        <v>16855.84</v>
      </c>
      <c r="C62" s="36">
        <v>23348.2</v>
      </c>
      <c r="D62" s="36">
        <v>18736.13</v>
      </c>
      <c r="E62" s="36">
        <v>23440.38</v>
      </c>
      <c r="F62" s="36">
        <v>13406.02</v>
      </c>
      <c r="G62" s="36">
        <v>21544.2</v>
      </c>
      <c r="H62" s="36">
        <v>16145.33</v>
      </c>
      <c r="I62" s="19">
        <v>0</v>
      </c>
      <c r="J62" s="36">
        <v>13967.57</v>
      </c>
      <c r="K62" s="19">
        <v>0</v>
      </c>
      <c r="L62" s="36">
        <f t="shared" si="12"/>
        <v>147443.67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-229087.86000000002</v>
      </c>
      <c r="C66" s="35">
        <f t="shared" si="15"/>
        <v>-295783.27</v>
      </c>
      <c r="D66" s="35">
        <f t="shared" si="15"/>
        <v>-298642.4</v>
      </c>
      <c r="E66" s="35">
        <f t="shared" si="15"/>
        <v>-264043.66000000003</v>
      </c>
      <c r="F66" s="35">
        <f t="shared" si="15"/>
        <v>-224034.43</v>
      </c>
      <c r="G66" s="35">
        <f t="shared" si="15"/>
        <v>-339623.23</v>
      </c>
      <c r="H66" s="35">
        <f t="shared" si="15"/>
        <v>-209627.64</v>
      </c>
      <c r="I66" s="35">
        <f t="shared" si="15"/>
        <v>-112409.26</v>
      </c>
      <c r="J66" s="35">
        <f t="shared" si="15"/>
        <v>-91692.63</v>
      </c>
      <c r="K66" s="35">
        <f t="shared" si="15"/>
        <v>-82431.62</v>
      </c>
      <c r="L66" s="35">
        <f aca="true" t="shared" si="16" ref="L66:L116">SUM(B66:K66)</f>
        <v>-2147376</v>
      </c>
    </row>
    <row r="67" spans="1:12" ht="18.75" customHeight="1">
      <c r="A67" s="16" t="s">
        <v>73</v>
      </c>
      <c r="B67" s="35">
        <f aca="true" t="shared" si="17" ref="B67:K67">B68+B69+B70+B71+B72+B73</f>
        <v>-201872.48</v>
      </c>
      <c r="C67" s="35">
        <f t="shared" si="17"/>
        <v>-228853.42</v>
      </c>
      <c r="D67" s="35">
        <f t="shared" si="17"/>
        <v>-218419.82</v>
      </c>
      <c r="E67" s="35">
        <f t="shared" si="17"/>
        <v>-230706.95</v>
      </c>
      <c r="F67" s="35">
        <f t="shared" si="17"/>
        <v>-178623.9</v>
      </c>
      <c r="G67" s="35">
        <f t="shared" si="17"/>
        <v>-277389.69</v>
      </c>
      <c r="H67" s="35">
        <f t="shared" si="17"/>
        <v>-178740</v>
      </c>
      <c r="I67" s="35">
        <f t="shared" si="17"/>
        <v>-34744</v>
      </c>
      <c r="J67" s="35">
        <f t="shared" si="17"/>
        <v>-74160</v>
      </c>
      <c r="K67" s="35">
        <f t="shared" si="17"/>
        <v>-67048</v>
      </c>
      <c r="L67" s="35">
        <f t="shared" si="16"/>
        <v>-1690558.2599999998</v>
      </c>
    </row>
    <row r="68" spans="1:13" s="67" customFormat="1" ht="18.75" customHeight="1">
      <c r="A68" s="60" t="s">
        <v>144</v>
      </c>
      <c r="B68" s="63">
        <f>-ROUND(B9*$D$3,2)</f>
        <v>-152488</v>
      </c>
      <c r="C68" s="63">
        <f aca="true" t="shared" si="18" ref="C68:J68">-ROUND(C9*$D$3,2)</f>
        <v>-222404</v>
      </c>
      <c r="D68" s="63">
        <f t="shared" si="18"/>
        <v>-194320</v>
      </c>
      <c r="E68" s="63">
        <f t="shared" si="18"/>
        <v>-138980</v>
      </c>
      <c r="F68" s="63">
        <f t="shared" si="18"/>
        <v>-87692</v>
      </c>
      <c r="G68" s="63">
        <f t="shared" si="18"/>
        <v>-196292</v>
      </c>
      <c r="H68" s="63">
        <f t="shared" si="18"/>
        <v>-178740</v>
      </c>
      <c r="I68" s="63">
        <f t="shared" si="18"/>
        <v>-34744</v>
      </c>
      <c r="J68" s="63">
        <f t="shared" si="18"/>
        <v>-74160</v>
      </c>
      <c r="K68" s="63">
        <f>-ROUND((K9+K29)*$D$3,2)</f>
        <v>-67048</v>
      </c>
      <c r="L68" s="63">
        <f t="shared" si="16"/>
        <v>-1346868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-612</v>
      </c>
      <c r="C70" s="35">
        <v>-460</v>
      </c>
      <c r="D70" s="35">
        <v>-324</v>
      </c>
      <c r="E70" s="35">
        <v>-460</v>
      </c>
      <c r="F70" s="35">
        <v>-676</v>
      </c>
      <c r="G70" s="35">
        <v>-256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-2788</v>
      </c>
    </row>
    <row r="71" spans="1:12" ht="18.75" customHeight="1">
      <c r="A71" s="12" t="s">
        <v>76</v>
      </c>
      <c r="B71" s="35">
        <v>-1120</v>
      </c>
      <c r="C71" s="35">
        <v>-252</v>
      </c>
      <c r="D71" s="35">
        <v>-392</v>
      </c>
      <c r="E71" s="35">
        <v>-588</v>
      </c>
      <c r="F71" s="35">
        <v>-280</v>
      </c>
      <c r="G71" s="35">
        <v>-224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-2856</v>
      </c>
    </row>
    <row r="72" spans="1:12" ht="18.75" customHeight="1">
      <c r="A72" s="12" t="s">
        <v>77</v>
      </c>
      <c r="B72" s="35">
        <v>-47652.48</v>
      </c>
      <c r="C72" s="35">
        <v>-5737.42</v>
      </c>
      <c r="D72" s="35">
        <v>-23383.82</v>
      </c>
      <c r="E72" s="35">
        <v>-90678.95</v>
      </c>
      <c r="F72" s="35">
        <v>-89975.9</v>
      </c>
      <c r="G72" s="35">
        <v>-80617.69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-338046.26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-27215.38</v>
      </c>
      <c r="C74" s="63">
        <f t="shared" si="19"/>
        <v>-66929.85</v>
      </c>
      <c r="D74" s="35">
        <f t="shared" si="19"/>
        <v>-80222.58</v>
      </c>
      <c r="E74" s="63">
        <f t="shared" si="19"/>
        <v>-33336.71</v>
      </c>
      <c r="F74" s="35">
        <f t="shared" si="19"/>
        <v>-45410.53</v>
      </c>
      <c r="G74" s="35">
        <f t="shared" si="19"/>
        <v>-62233.53999999999</v>
      </c>
      <c r="H74" s="63">
        <f t="shared" si="19"/>
        <v>-30887.64</v>
      </c>
      <c r="I74" s="35">
        <f t="shared" si="19"/>
        <v>-77665.26</v>
      </c>
      <c r="J74" s="63">
        <f t="shared" si="19"/>
        <v>-17532.63</v>
      </c>
      <c r="K74" s="63">
        <f t="shared" si="19"/>
        <v>-15383.619999999999</v>
      </c>
      <c r="L74" s="63">
        <f t="shared" si="16"/>
        <v>-456817.74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0</v>
      </c>
      <c r="J75" s="19">
        <v>0</v>
      </c>
      <c r="K75" s="19">
        <v>0</v>
      </c>
      <c r="L75" s="35">
        <f t="shared" si="16"/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-1103.43</v>
      </c>
      <c r="E77" s="19">
        <v>0</v>
      </c>
      <c r="F77" s="35">
        <v>0</v>
      </c>
      <c r="G77" s="19">
        <v>0</v>
      </c>
      <c r="H77" s="19">
        <v>0</v>
      </c>
      <c r="I77" s="44">
        <v>-2571.74</v>
      </c>
      <c r="J77" s="19">
        <v>0</v>
      </c>
      <c r="K77" s="44">
        <v>-393.43</v>
      </c>
      <c r="L77" s="63">
        <f t="shared" si="16"/>
        <v>-4068.6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-16038.43</v>
      </c>
      <c r="C79" s="35">
        <v>-23282.64</v>
      </c>
      <c r="D79" s="35">
        <v>-22010.01</v>
      </c>
      <c r="E79" s="35">
        <v>-15434.74</v>
      </c>
      <c r="F79" s="35">
        <v>-13672.64</v>
      </c>
      <c r="G79" s="35">
        <v>-32321.6</v>
      </c>
      <c r="H79" s="35">
        <v>-15826.32</v>
      </c>
      <c r="I79" s="35">
        <v>-5563.69</v>
      </c>
      <c r="J79" s="35">
        <v>-11470.01</v>
      </c>
      <c r="K79" s="35">
        <v>-7537.9</v>
      </c>
      <c r="L79" s="63">
        <f t="shared" si="16"/>
        <v>-163157.98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35">
        <v>-11176.95</v>
      </c>
      <c r="C81" s="35">
        <v>-40177.73</v>
      </c>
      <c r="D81" s="35">
        <v>-57109.14</v>
      </c>
      <c r="E81" s="35">
        <v>-17901.97</v>
      </c>
      <c r="F81" s="35">
        <v>-30737.89</v>
      </c>
      <c r="G81" s="35">
        <v>-27911.94</v>
      </c>
      <c r="H81" s="35">
        <v>-15061.32</v>
      </c>
      <c r="I81" s="35">
        <v>-9529.83</v>
      </c>
      <c r="J81" s="35">
        <v>-6062.62</v>
      </c>
      <c r="K81" s="35">
        <v>-7452.29</v>
      </c>
      <c r="L81" s="35">
        <f t="shared" si="16"/>
        <v>-223121.68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35">
        <v>-1000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-3000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35">
        <v>-3449.45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63">
        <f t="shared" si="16"/>
        <v>-3449.45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1720895.9900000002</v>
      </c>
      <c r="C114" s="24">
        <f t="shared" si="20"/>
        <v>2576313.340000001</v>
      </c>
      <c r="D114" s="24">
        <f t="shared" si="20"/>
        <v>2995485.11</v>
      </c>
      <c r="E114" s="24">
        <f t="shared" si="20"/>
        <v>1694933.24</v>
      </c>
      <c r="F114" s="24">
        <f t="shared" si="20"/>
        <v>1519228.41</v>
      </c>
      <c r="G114" s="24">
        <f t="shared" si="20"/>
        <v>3458340.6200000006</v>
      </c>
      <c r="H114" s="24">
        <f t="shared" si="20"/>
        <v>1578674.9400000002</v>
      </c>
      <c r="I114" s="24">
        <f>+I115+I116</f>
        <v>515254.55999999994</v>
      </c>
      <c r="J114" s="24">
        <f>+J115+J116</f>
        <v>998034.31</v>
      </c>
      <c r="K114" s="24">
        <f>+K115+K116</f>
        <v>808981.36</v>
      </c>
      <c r="L114" s="45">
        <f t="shared" si="16"/>
        <v>17866141.880000003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1704040.1500000001</v>
      </c>
      <c r="C115" s="24">
        <f t="shared" si="21"/>
        <v>2552965.1400000006</v>
      </c>
      <c r="D115" s="24">
        <f t="shared" si="21"/>
        <v>2976748.98</v>
      </c>
      <c r="E115" s="24">
        <f t="shared" si="21"/>
        <v>1671492.86</v>
      </c>
      <c r="F115" s="24">
        <f t="shared" si="21"/>
        <v>1505822.39</v>
      </c>
      <c r="G115" s="24">
        <f t="shared" si="21"/>
        <v>3436796.4200000004</v>
      </c>
      <c r="H115" s="24">
        <f t="shared" si="21"/>
        <v>1562529.61</v>
      </c>
      <c r="I115" s="24">
        <f t="shared" si="21"/>
        <v>515254.55999999994</v>
      </c>
      <c r="J115" s="24">
        <f t="shared" si="21"/>
        <v>984066.7400000001</v>
      </c>
      <c r="K115" s="24">
        <f t="shared" si="21"/>
        <v>808981.36</v>
      </c>
      <c r="L115" s="45">
        <f t="shared" si="16"/>
        <v>17718698.21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16855.84</v>
      </c>
      <c r="C116" s="24">
        <f t="shared" si="22"/>
        <v>23348.2</v>
      </c>
      <c r="D116" s="24">
        <f t="shared" si="22"/>
        <v>18736.13</v>
      </c>
      <c r="E116" s="24">
        <f t="shared" si="22"/>
        <v>23440.38</v>
      </c>
      <c r="F116" s="24">
        <f t="shared" si="22"/>
        <v>13406.02</v>
      </c>
      <c r="G116" s="24">
        <f t="shared" si="22"/>
        <v>21544.2</v>
      </c>
      <c r="H116" s="24">
        <f t="shared" si="22"/>
        <v>16145.33</v>
      </c>
      <c r="I116" s="19">
        <f t="shared" si="22"/>
        <v>0</v>
      </c>
      <c r="J116" s="24">
        <f t="shared" si="22"/>
        <v>13967.57</v>
      </c>
      <c r="K116" s="24">
        <f t="shared" si="22"/>
        <v>0</v>
      </c>
      <c r="L116" s="45">
        <f t="shared" si="16"/>
        <v>147443.67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89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17866141.87</v>
      </c>
      <c r="M122" s="51"/>
    </row>
    <row r="123" spans="1:12" ht="18.75" customHeight="1">
      <c r="A123" s="26" t="s">
        <v>123</v>
      </c>
      <c r="B123" s="27">
        <v>217726.58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217726.58</v>
      </c>
    </row>
    <row r="124" spans="1:12" ht="18.75" customHeight="1">
      <c r="A124" s="26" t="s">
        <v>124</v>
      </c>
      <c r="B124" s="27">
        <v>1503169.41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1503169.41</v>
      </c>
    </row>
    <row r="125" spans="1:12" ht="18.75" customHeight="1">
      <c r="A125" s="26" t="s">
        <v>125</v>
      </c>
      <c r="B125" s="38">
        <v>0</v>
      </c>
      <c r="C125" s="27">
        <v>2576313.34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2576313.34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2787112.68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2787112.68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208372.43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208372.43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1677983.91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1677983.91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16949.33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16949.33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432978.21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432978.21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118307.57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118307.57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967942.63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967942.63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1022887.36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1022887.36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79387.38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79387.38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459160.25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459160.25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463417.84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463417.84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1433487.78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1433487.78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528151.08</v>
      </c>
      <c r="I139" s="38">
        <v>0</v>
      </c>
      <c r="J139" s="38">
        <v>0</v>
      </c>
      <c r="K139" s="38">
        <v>0</v>
      </c>
      <c r="L139" s="39">
        <f t="shared" si="23"/>
        <v>528151.08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1050523.86</v>
      </c>
      <c r="I140" s="38">
        <v>0</v>
      </c>
      <c r="J140" s="38">
        <v>0</v>
      </c>
      <c r="K140" s="38">
        <v>0</v>
      </c>
      <c r="L140" s="39">
        <f t="shared" si="23"/>
        <v>1050523.86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515254.56</v>
      </c>
      <c r="J141" s="38">
        <v>0</v>
      </c>
      <c r="K141" s="38">
        <v>0</v>
      </c>
      <c r="L141" s="39">
        <f t="shared" si="23"/>
        <v>515254.56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998034.31</v>
      </c>
      <c r="K142" s="18">
        <v>0</v>
      </c>
      <c r="L142" s="39">
        <f t="shared" si="23"/>
        <v>998034.31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808981.36</v>
      </c>
      <c r="L143" s="42">
        <f t="shared" si="23"/>
        <v>808981.36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998034.31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2018-12-06T17:47:43Z</dcterms:modified>
  <cp:category/>
  <cp:version/>
  <cp:contentType/>
  <cp:contentStatus/>
</cp:coreProperties>
</file>