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<sst xmlns="http://schemas.openxmlformats.org/spreadsheetml/2006/main" count="147" uniqueCount="147">
  <si>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</si>
  <si>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</si>
  <si>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</si>
  <si>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</si>
  <si>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</si>
  <si>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</si>
  <si>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</si>
  <si>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</si>
  <si>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</si>
  <si>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</si>
  <si>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</si>
  <si>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</si>
  <si>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</si>
  <si>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</si>
  <si>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</si>
  <si>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</si>
  <si>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</si>
  <si>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</si>
  <si>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</si>
  <si>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</si>
  <si>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</si>
  <si>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</si>
  <si>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</si>
  <si>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</si>
  <si>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</si>
  <si>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</si>
  <si>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</si>
  <si>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</si>
  <si>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</si>
  <si>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</si>
  <si>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</si>
  <si>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</si>
  <si>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</si>
  <si>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</si>
  <si>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</si>
  <si>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</si>
  <si>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</si>
  <si>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</si>
  <si>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</si>
  <si>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</si>
  <si>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</si>
  <si>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</si>
  <si>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</si>
  <si>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</si>
  <si>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</si>
  <si>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</si>
  <si>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</si>
  <si>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</si>
  <si>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</si>
  <si>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</si>
  <si>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</si>
  <si>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</si>
  <si>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</si>
  <si>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</si>
  <si>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</si>
  <si>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</si>
  <si>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</si>
  <si>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</si>
  <si>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</si>
  <si>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</si>
  <si>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</si>
  <si>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</si>
  <si>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</si>
  <si>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</si>
  <si>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</si>
  <si>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</si>
  <si>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</si>
  <si>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</si>
  <si>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</si>
  <si>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</si>
  <si>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</si>
  <si>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</si>
  <si>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</si>
  <si>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</si>
  <si>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</si>
  <si>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</si>
  <si>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</si>
  <si>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</si>
  <si>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</si>
  <si>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</si>
  <si>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</si>
  <si>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</si>
  <si>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</si>
  <si>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</si>
  <si>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</si>
  <si>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</si>
  <si>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</si>
  <si>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</si>
  <si>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</si>
  <si>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</si>
  <si>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</si>
  <si>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</si>
  <si>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</si>
  <si>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</si>
  <si>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</si>
  <si>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</si>
  <si>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</si>
  <si>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</si>
  <si>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</si>
  <si>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</si>
  <si>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</si>
  <si>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</si>
  <si>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</si>
  <si>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</si>
  <si>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</si>
  <si>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</si>
  <si>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</si>
  <si>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</si>
  <si>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</si>
  <si>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</si>
  <si>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</si>
  <si>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</si>
  <si>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</si>
  <si>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</si>
  <si>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</si>
  <si>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</si>
  <si>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</si>
  <si>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</si>
  <si>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</si>
  <si>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</si>
  <si>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</si>
  <si>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</si>
  <si>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</si>
  <si>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</si>
  <si>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</si>
  <si>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</si>
  <si>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</si>
  <si>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</si>
  <si>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</si>
  <si>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</si>
  <si>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</si>
  <si>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</si>
  <si>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</si>
  <si>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</si>
  <si>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</si>
  <si>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</si>
  <si>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</si>
  <si>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</si>
  <si>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</si>
  <si>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</si>
  <si>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</si>
  <si>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</si>
  <si>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</si>
  <si>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</si>
  <si>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</si>
  <si>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</si>
  <si>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28/11/18 - VENCIMENTO 05/12/18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</si>
</sst>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595207</v>
      </c>
      <c r="C7" s="9">
        <f t="shared" si="0"/>
        <v>792784</v>
      </c>
      <c r="D7" s="9">
        <f t="shared" si="0"/>
        <v>793546</v>
      </c>
      <c r="E7" s="9">
        <f t="shared" si="0"/>
        <v>520572</v>
      </c>
      <c r="F7" s="9">
        <f t="shared" si="0"/>
        <v>445734</v>
      </c>
      <c r="G7" s="9">
        <f t="shared" si="0"/>
        <v>1143899</v>
      </c>
      <c r="H7" s="9">
        <f t="shared" si="0"/>
        <v>534020</v>
      </c>
      <c r="I7" s="9">
        <f t="shared" si="0"/>
        <v>125801</v>
      </c>
      <c r="J7" s="9">
        <f t="shared" si="0"/>
        <v>322856</v>
      </c>
      <c r="K7" s="9">
        <f t="shared" si="0"/>
        <v>269848</v>
      </c>
      <c r="L7" s="9">
        <f t="shared" si="0"/>
        <v>5544267</v>
      </c>
      <c r="M7" s="49"/>
    </row>
    <row r="8" spans="1:12" ht="17.25" customHeight="1">
      <c r="A8" s="10" t="s">
        <v>38</v>
      </c>
      <c r="B8" s="11">
        <f>B9+B12+B16</f>
        <v>290509</v>
      </c>
      <c r="C8" s="11">
        <f aca="true" t="shared" si="1" ref="C8:K8">C9+C12+C16</f>
        <v>398581</v>
      </c>
      <c r="D8" s="11">
        <f t="shared" si="1"/>
        <v>368463</v>
      </c>
      <c r="E8" s="11">
        <f t="shared" si="1"/>
        <v>262180</v>
      </c>
      <c r="F8" s="11">
        <f t="shared" si="1"/>
        <v>205039</v>
      </c>
      <c r="G8" s="11">
        <f t="shared" si="1"/>
        <v>555211</v>
      </c>
      <c r="H8" s="11">
        <f t="shared" si="1"/>
        <v>280962</v>
      </c>
      <c r="I8" s="11">
        <f t="shared" si="1"/>
        <v>56969</v>
      </c>
      <c r="J8" s="11">
        <f t="shared" si="1"/>
        <v>149512</v>
      </c>
      <c r="K8" s="11">
        <f t="shared" si="1"/>
        <v>137025</v>
      </c>
      <c r="L8" s="11">
        <f aca="true" t="shared" si="2" ref="L8:L29">SUM(B8:K8)</f>
        <v>2704451</v>
      </c>
    </row>
    <row r="9" spans="1:12" ht="17.25" customHeight="1">
      <c r="A9" s="15" t="s">
        <v>16</v>
      </c>
      <c r="B9" s="13">
        <f>+B10+B11</f>
        <v>33797</v>
      </c>
      <c r="C9" s="13">
        <f aca="true" t="shared" si="3" ref="C9:K9">+C10+C11</f>
        <v>50676</v>
      </c>
      <c r="D9" s="13">
        <f t="shared" si="3"/>
        <v>42213</v>
      </c>
      <c r="E9" s="13">
        <f t="shared" si="3"/>
        <v>31061</v>
      </c>
      <c r="F9" s="13">
        <f t="shared" si="3"/>
        <v>19297</v>
      </c>
      <c r="G9" s="13">
        <f t="shared" si="3"/>
        <v>42582</v>
      </c>
      <c r="H9" s="13">
        <f t="shared" si="3"/>
        <v>40815</v>
      </c>
      <c r="I9" s="13">
        <f t="shared" si="3"/>
        <v>7859</v>
      </c>
      <c r="J9" s="13">
        <f t="shared" si="3"/>
        <v>15827</v>
      </c>
      <c r="K9" s="13">
        <f t="shared" si="3"/>
        <v>15128</v>
      </c>
      <c r="L9" s="11">
        <f t="shared" si="2"/>
        <v>299255</v>
      </c>
    </row>
    <row r="10" spans="1:12" ht="17.25" customHeight="1">
      <c r="A10" s="29" t="s">
        <v>17</v>
      </c>
      <c r="B10" s="13">
        <v>33797</v>
      </c>
      <c r="C10" s="13">
        <v>50676</v>
      </c>
      <c r="D10" s="13">
        <v>42213</v>
      </c>
      <c r="E10" s="13">
        <v>31061</v>
      </c>
      <c r="F10" s="13">
        <v>19297</v>
      </c>
      <c r="G10" s="13">
        <v>42582</v>
      </c>
      <c r="H10" s="13">
        <v>40815</v>
      </c>
      <c r="I10" s="13">
        <v>7859</v>
      </c>
      <c r="J10" s="13">
        <v>15827</v>
      </c>
      <c r="K10" s="13">
        <v>15128</v>
      </c>
      <c r="L10" s="11">
        <f t="shared" si="2"/>
        <v>299255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245186</v>
      </c>
      <c r="C12" s="17">
        <f t="shared" si="4"/>
        <v>331766</v>
      </c>
      <c r="D12" s="17">
        <f t="shared" si="4"/>
        <v>311998</v>
      </c>
      <c r="E12" s="17">
        <f t="shared" si="4"/>
        <v>221010</v>
      </c>
      <c r="F12" s="17">
        <f t="shared" si="4"/>
        <v>175144</v>
      </c>
      <c r="G12" s="17">
        <f t="shared" si="4"/>
        <v>485226</v>
      </c>
      <c r="H12" s="17">
        <f t="shared" si="4"/>
        <v>228849</v>
      </c>
      <c r="I12" s="17">
        <f t="shared" si="4"/>
        <v>46593</v>
      </c>
      <c r="J12" s="17">
        <f t="shared" si="4"/>
        <v>127537</v>
      </c>
      <c r="K12" s="17">
        <f t="shared" si="4"/>
        <v>116008</v>
      </c>
      <c r="L12" s="11">
        <f t="shared" si="2"/>
        <v>2289317</v>
      </c>
    </row>
    <row r="13" spans="1:14" s="67" customFormat="1" ht="17.25" customHeight="1">
      <c r="A13" s="74" t="s">
        <v>19</v>
      </c>
      <c r="B13" s="75">
        <v>118087</v>
      </c>
      <c r="C13" s="75">
        <v>167297</v>
      </c>
      <c r="D13" s="75">
        <v>164352</v>
      </c>
      <c r="E13" s="75">
        <v>110305</v>
      </c>
      <c r="F13" s="75">
        <v>90100</v>
      </c>
      <c r="G13" s="75">
        <v>230662</v>
      </c>
      <c r="H13" s="75">
        <v>103148</v>
      </c>
      <c r="I13" s="75">
        <v>25391</v>
      </c>
      <c r="J13" s="75">
        <v>67775</v>
      </c>
      <c r="K13" s="75">
        <v>56037</v>
      </c>
      <c r="L13" s="76">
        <f t="shared" si="2"/>
        <v>1133154</v>
      </c>
      <c r="M13" s="77"/>
      <c r="N13" s="78"/>
    </row>
    <row r="14" spans="1:13" s="67" customFormat="1" ht="17.25" customHeight="1">
      <c r="A14" s="74" t="s">
        <v>20</v>
      </c>
      <c r="B14" s="75">
        <v>110429</v>
      </c>
      <c r="C14" s="75">
        <v>139013</v>
      </c>
      <c r="D14" s="75">
        <v>128941</v>
      </c>
      <c r="E14" s="75">
        <v>95341</v>
      </c>
      <c r="F14" s="75">
        <v>75243</v>
      </c>
      <c r="G14" s="75">
        <v>227440</v>
      </c>
      <c r="H14" s="75">
        <v>103595</v>
      </c>
      <c r="I14" s="75">
        <v>17178</v>
      </c>
      <c r="J14" s="75">
        <v>53027</v>
      </c>
      <c r="K14" s="75">
        <v>53150</v>
      </c>
      <c r="L14" s="76">
        <f t="shared" si="2"/>
        <v>1003357</v>
      </c>
      <c r="M14" s="77"/>
    </row>
    <row r="15" spans="1:12" ht="17.25" customHeight="1">
      <c r="A15" s="14" t="s">
        <v>21</v>
      </c>
      <c r="B15" s="13">
        <v>16670</v>
      </c>
      <c r="C15" s="13">
        <v>25456</v>
      </c>
      <c r="D15" s="13">
        <v>18705</v>
      </c>
      <c r="E15" s="13">
        <v>15364</v>
      </c>
      <c r="F15" s="13">
        <v>9801</v>
      </c>
      <c r="G15" s="13">
        <v>27124</v>
      </c>
      <c r="H15" s="13">
        <v>22106</v>
      </c>
      <c r="I15" s="13">
        <v>4024</v>
      </c>
      <c r="J15" s="13">
        <v>6735</v>
      </c>
      <c r="K15" s="13">
        <v>6821</v>
      </c>
      <c r="L15" s="11">
        <f t="shared" si="2"/>
        <v>152806</v>
      </c>
    </row>
    <row r="16" spans="1:12" ht="17.25" customHeight="1">
      <c r="A16" s="15" t="s">
        <v>34</v>
      </c>
      <c r="B16" s="13">
        <f>B17+B18+B19</f>
        <v>11526</v>
      </c>
      <c r="C16" s="13">
        <f aca="true" t="shared" si="5" ref="C16:K16">C17+C18+C19</f>
        <v>16139</v>
      </c>
      <c r="D16" s="13">
        <f t="shared" si="5"/>
        <v>14252</v>
      </c>
      <c r="E16" s="13">
        <f t="shared" si="5"/>
        <v>10109</v>
      </c>
      <c r="F16" s="13">
        <f t="shared" si="5"/>
        <v>10598</v>
      </c>
      <c r="G16" s="13">
        <f t="shared" si="5"/>
        <v>27403</v>
      </c>
      <c r="H16" s="13">
        <f t="shared" si="5"/>
        <v>11298</v>
      </c>
      <c r="I16" s="13">
        <f t="shared" si="5"/>
        <v>2517</v>
      </c>
      <c r="J16" s="13">
        <f t="shared" si="5"/>
        <v>6148</v>
      </c>
      <c r="K16" s="13">
        <f t="shared" si="5"/>
        <v>5889</v>
      </c>
      <c r="L16" s="11">
        <f t="shared" si="2"/>
        <v>115879</v>
      </c>
    </row>
    <row r="17" spans="1:12" ht="17.25" customHeight="1">
      <c r="A17" s="14" t="s">
        <v>35</v>
      </c>
      <c r="B17" s="13">
        <v>11485</v>
      </c>
      <c r="C17" s="13">
        <v>16109</v>
      </c>
      <c r="D17" s="13">
        <v>14231</v>
      </c>
      <c r="E17" s="13">
        <v>10090</v>
      </c>
      <c r="F17" s="13">
        <v>10582</v>
      </c>
      <c r="G17" s="13">
        <v>27373</v>
      </c>
      <c r="H17" s="13">
        <v>11281</v>
      </c>
      <c r="I17" s="13">
        <v>2515</v>
      </c>
      <c r="J17" s="13">
        <v>6143</v>
      </c>
      <c r="K17" s="13">
        <v>5877</v>
      </c>
      <c r="L17" s="11">
        <f t="shared" si="2"/>
        <v>115686</v>
      </c>
    </row>
    <row r="18" spans="1:12" ht="17.25" customHeight="1">
      <c r="A18" s="14" t="s">
        <v>36</v>
      </c>
      <c r="B18" s="13">
        <v>27</v>
      </c>
      <c r="C18" s="13">
        <v>18</v>
      </c>
      <c r="D18" s="13">
        <v>10</v>
      </c>
      <c r="E18" s="13">
        <v>18</v>
      </c>
      <c r="F18" s="13">
        <v>11</v>
      </c>
      <c r="G18" s="13">
        <v>17</v>
      </c>
      <c r="H18" s="13">
        <v>12</v>
      </c>
      <c r="I18" s="13">
        <v>1</v>
      </c>
      <c r="J18" s="13">
        <v>3</v>
      </c>
      <c r="K18" s="13">
        <v>10</v>
      </c>
      <c r="L18" s="11">
        <f t="shared" si="2"/>
        <v>127</v>
      </c>
    </row>
    <row r="19" spans="1:12" ht="17.25" customHeight="1">
      <c r="A19" s="14" t="s">
        <v>37</v>
      </c>
      <c r="B19" s="13">
        <v>14</v>
      </c>
      <c r="C19" s="13">
        <v>12</v>
      </c>
      <c r="D19" s="13">
        <v>11</v>
      </c>
      <c r="E19" s="13">
        <v>1</v>
      </c>
      <c r="F19" s="13">
        <v>5</v>
      </c>
      <c r="G19" s="13">
        <v>13</v>
      </c>
      <c r="H19" s="13">
        <v>5</v>
      </c>
      <c r="I19" s="13">
        <v>1</v>
      </c>
      <c r="J19" s="13">
        <v>2</v>
      </c>
      <c r="K19" s="13">
        <v>2</v>
      </c>
      <c r="L19" s="11">
        <f t="shared" si="2"/>
        <v>66</v>
      </c>
    </row>
    <row r="20" spans="1:12" ht="17.25" customHeight="1">
      <c r="A20" s="16" t="s">
        <v>22</v>
      </c>
      <c r="B20" s="11">
        <f>+B21+B22+B23</f>
        <v>173413</v>
      </c>
      <c r="C20" s="11">
        <f aca="true" t="shared" si="6" ref="C20:K20">+C21+C22+C23</f>
        <v>203076</v>
      </c>
      <c r="D20" s="11">
        <f t="shared" si="6"/>
        <v>220388</v>
      </c>
      <c r="E20" s="11">
        <f t="shared" si="6"/>
        <v>135586</v>
      </c>
      <c r="F20" s="11">
        <f t="shared" si="6"/>
        <v>145395</v>
      </c>
      <c r="G20" s="11">
        <f t="shared" si="6"/>
        <v>394921</v>
      </c>
      <c r="H20" s="11">
        <f t="shared" si="6"/>
        <v>139215</v>
      </c>
      <c r="I20" s="11">
        <f t="shared" si="6"/>
        <v>34782</v>
      </c>
      <c r="J20" s="11">
        <f t="shared" si="6"/>
        <v>84992</v>
      </c>
      <c r="K20" s="11">
        <f t="shared" si="6"/>
        <v>72763</v>
      </c>
      <c r="L20" s="11">
        <f t="shared" si="2"/>
        <v>1604531</v>
      </c>
    </row>
    <row r="21" spans="1:13" s="67" customFormat="1" ht="17.25" customHeight="1">
      <c r="A21" s="60" t="s">
        <v>23</v>
      </c>
      <c r="B21" s="75">
        <v>94327</v>
      </c>
      <c r="C21" s="75">
        <v>119702</v>
      </c>
      <c r="D21" s="75">
        <v>133762</v>
      </c>
      <c r="E21" s="75">
        <v>78517</v>
      </c>
      <c r="F21" s="75">
        <v>85262</v>
      </c>
      <c r="G21" s="75">
        <v>210624</v>
      </c>
      <c r="H21" s="75">
        <v>78230</v>
      </c>
      <c r="I21" s="75">
        <v>21657</v>
      </c>
      <c r="J21" s="75">
        <v>51065</v>
      </c>
      <c r="K21" s="75">
        <v>39711</v>
      </c>
      <c r="L21" s="76">
        <f t="shared" si="2"/>
        <v>912857</v>
      </c>
      <c r="M21" s="77"/>
    </row>
    <row r="22" spans="1:13" s="67" customFormat="1" ht="17.25" customHeight="1">
      <c r="A22" s="60" t="s">
        <v>24</v>
      </c>
      <c r="B22" s="75">
        <v>71182</v>
      </c>
      <c r="C22" s="75">
        <v>73777</v>
      </c>
      <c r="D22" s="75">
        <v>77980</v>
      </c>
      <c r="E22" s="75">
        <v>51599</v>
      </c>
      <c r="F22" s="75">
        <v>55013</v>
      </c>
      <c r="G22" s="75">
        <v>169462</v>
      </c>
      <c r="H22" s="75">
        <v>53184</v>
      </c>
      <c r="I22" s="75">
        <v>11347</v>
      </c>
      <c r="J22" s="75">
        <v>30841</v>
      </c>
      <c r="K22" s="75">
        <v>30217</v>
      </c>
      <c r="L22" s="76">
        <f t="shared" si="2"/>
        <v>624602</v>
      </c>
      <c r="M22" s="77"/>
    </row>
    <row r="23" spans="1:12" ht="17.25" customHeight="1">
      <c r="A23" s="12" t="s">
        <v>25</v>
      </c>
      <c r="B23" s="13">
        <v>7904</v>
      </c>
      <c r="C23" s="13">
        <v>9597</v>
      </c>
      <c r="D23" s="13">
        <v>8646</v>
      </c>
      <c r="E23" s="13">
        <v>5470</v>
      </c>
      <c r="F23" s="13">
        <v>5120</v>
      </c>
      <c r="G23" s="13">
        <v>14835</v>
      </c>
      <c r="H23" s="13">
        <v>7801</v>
      </c>
      <c r="I23" s="13">
        <v>1778</v>
      </c>
      <c r="J23" s="13">
        <v>3086</v>
      </c>
      <c r="K23" s="13">
        <v>2835</v>
      </c>
      <c r="L23" s="11">
        <f t="shared" si="2"/>
        <v>67072</v>
      </c>
    </row>
    <row r="24" spans="1:13" ht="17.25" customHeight="1">
      <c r="A24" s="16" t="s">
        <v>26</v>
      </c>
      <c r="B24" s="13">
        <f>+B25+B26</f>
        <v>131285</v>
      </c>
      <c r="C24" s="13">
        <f aca="true" t="shared" si="7" ref="C24:K24">+C25+C26</f>
        <v>191127</v>
      </c>
      <c r="D24" s="13">
        <f t="shared" si="7"/>
        <v>204695</v>
      </c>
      <c r="E24" s="13">
        <f t="shared" si="7"/>
        <v>122806</v>
      </c>
      <c r="F24" s="13">
        <f t="shared" si="7"/>
        <v>95300</v>
      </c>
      <c r="G24" s="13">
        <f t="shared" si="7"/>
        <v>193767</v>
      </c>
      <c r="H24" s="13">
        <f t="shared" si="7"/>
        <v>104722</v>
      </c>
      <c r="I24" s="13">
        <f t="shared" si="7"/>
        <v>34050</v>
      </c>
      <c r="J24" s="13">
        <f t="shared" si="7"/>
        <v>88352</v>
      </c>
      <c r="K24" s="13">
        <f t="shared" si="7"/>
        <v>60060</v>
      </c>
      <c r="L24" s="11">
        <f t="shared" si="2"/>
        <v>1226164</v>
      </c>
      <c r="M24" s="50"/>
    </row>
    <row r="25" spans="1:13" ht="17.25" customHeight="1">
      <c r="A25" s="12" t="s">
        <v>39</v>
      </c>
      <c r="B25" s="13">
        <v>79673</v>
      </c>
      <c r="C25" s="13">
        <v>119745</v>
      </c>
      <c r="D25" s="13">
        <v>129439</v>
      </c>
      <c r="E25" s="13">
        <v>78748</v>
      </c>
      <c r="F25" s="13">
        <v>57806</v>
      </c>
      <c r="G25" s="13">
        <v>120654</v>
      </c>
      <c r="H25" s="13">
        <v>64011</v>
      </c>
      <c r="I25" s="13">
        <v>23521</v>
      </c>
      <c r="J25" s="13">
        <v>53661</v>
      </c>
      <c r="K25" s="13">
        <v>36439</v>
      </c>
      <c r="L25" s="11">
        <f t="shared" si="2"/>
        <v>763697</v>
      </c>
      <c r="M25" s="49"/>
    </row>
    <row r="26" spans="1:13" ht="17.25" customHeight="1">
      <c r="A26" s="12" t="s">
        <v>40</v>
      </c>
      <c r="B26" s="13">
        <v>51612</v>
      </c>
      <c r="C26" s="13">
        <v>71382</v>
      </c>
      <c r="D26" s="13">
        <v>75256</v>
      </c>
      <c r="E26" s="13">
        <v>44058</v>
      </c>
      <c r="F26" s="13">
        <v>37494</v>
      </c>
      <c r="G26" s="13">
        <v>73113</v>
      </c>
      <c r="H26" s="13">
        <v>40711</v>
      </c>
      <c r="I26" s="13">
        <v>10529</v>
      </c>
      <c r="J26" s="13">
        <v>34691</v>
      </c>
      <c r="K26" s="13">
        <v>23621</v>
      </c>
      <c r="L26" s="11">
        <f t="shared" si="2"/>
        <v>462467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9121</v>
      </c>
      <c r="I27" s="11">
        <v>0</v>
      </c>
      <c r="J27" s="11">
        <v>0</v>
      </c>
      <c r="K27" s="11">
        <v>0</v>
      </c>
      <c r="L27" s="11">
        <f t="shared" si="2"/>
        <v>9121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49</v>
      </c>
      <c r="L29" s="11">
        <f t="shared" si="2"/>
        <v>49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5517.02</v>
      </c>
      <c r="I37" s="19">
        <v>0</v>
      </c>
      <c r="J37" s="19">
        <v>0</v>
      </c>
      <c r="K37" s="19">
        <v>0</v>
      </c>
      <c r="L37" s="23">
        <f>SUM(B37:K37)</f>
        <v>5517.02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3853847.23</v>
      </c>
      <c r="C49" s="22">
        <f aca="true" t="shared" si="11" ref="C49:H49">+C50+C62</f>
        <v>5748820.0600000005</v>
      </c>
      <c r="D49" s="22">
        <f t="shared" si="11"/>
        <v>6630565.2299999995</v>
      </c>
      <c r="E49" s="22">
        <f t="shared" si="11"/>
        <v>3716496.7699999996</v>
      </c>
      <c r="F49" s="22">
        <f t="shared" si="11"/>
        <v>4160210.4499999997</v>
      </c>
      <c r="G49" s="22">
        <f t="shared" si="11"/>
        <v>6903817.220000001</v>
      </c>
      <c r="H49" s="22">
        <f t="shared" si="11"/>
        <v>3651005.79</v>
      </c>
      <c r="I49" s="22">
        <f>+I50+I62</f>
        <v>664065.74</v>
      </c>
      <c r="J49" s="22">
        <f>+J50+J62</f>
        <v>1106384.36</v>
      </c>
      <c r="K49" s="22">
        <f>+K50+K62</f>
        <v>874440.36</v>
      </c>
      <c r="L49" s="22">
        <f aca="true" t="shared" si="12" ref="L49:L62">SUM(B49:K49)</f>
        <v>37309653.21</v>
      </c>
    </row>
    <row r="50" spans="1:12" ht="17.25" customHeight="1">
      <c r="A50" s="16" t="s">
        <v>60</v>
      </c>
      <c r="B50" s="23">
        <f>SUM(B51:B61)</f>
        <v>3836991.39</v>
      </c>
      <c r="C50" s="23">
        <f aca="true" t="shared" si="13" ref="C50:K50">SUM(C51:C61)</f>
        <v>5725471.86</v>
      </c>
      <c r="D50" s="23">
        <f t="shared" si="13"/>
        <v>6610728.909999999</v>
      </c>
      <c r="E50" s="23">
        <f t="shared" si="13"/>
        <v>3693056.3899999997</v>
      </c>
      <c r="F50" s="23">
        <f t="shared" si="13"/>
        <v>4146804.4299999997</v>
      </c>
      <c r="G50" s="23">
        <f t="shared" si="13"/>
        <v>6882273.0200000005</v>
      </c>
      <c r="H50" s="23">
        <f t="shared" si="13"/>
        <v>3634860.46</v>
      </c>
      <c r="I50" s="23">
        <f t="shared" si="13"/>
        <v>664065.74</v>
      </c>
      <c r="J50" s="23">
        <f t="shared" si="13"/>
        <v>1092416.79</v>
      </c>
      <c r="K50" s="23">
        <f t="shared" si="13"/>
        <v>874440.36</v>
      </c>
      <c r="L50" s="23">
        <f t="shared" si="12"/>
        <v>37161109.35</v>
      </c>
    </row>
    <row r="51" spans="1:12" ht="17.25" customHeight="1">
      <c r="A51" s="34" t="s">
        <v>61</v>
      </c>
      <c r="B51" s="23">
        <f aca="true" t="shared" si="14" ref="B51:H51">ROUND(B32*B7,2)</f>
        <v>1876271.03</v>
      </c>
      <c r="C51" s="23">
        <f t="shared" si="14"/>
        <v>2796387</v>
      </c>
      <c r="D51" s="23">
        <f t="shared" si="14"/>
        <v>3083164.27</v>
      </c>
      <c r="E51" s="23">
        <f t="shared" si="14"/>
        <v>1758179.87</v>
      </c>
      <c r="F51" s="23">
        <f t="shared" si="14"/>
        <v>1521958.74</v>
      </c>
      <c r="G51" s="23">
        <f t="shared" si="14"/>
        <v>3226252.74</v>
      </c>
      <c r="H51" s="23">
        <f t="shared" si="14"/>
        <v>1726967.28</v>
      </c>
      <c r="I51" s="23">
        <f>ROUND(I32*I7,2)</f>
        <v>664065.74</v>
      </c>
      <c r="J51" s="23">
        <f>ROUND(J32*J7,2)</f>
        <v>1062841.95</v>
      </c>
      <c r="K51" s="23">
        <f>ROUND(K32*K7,2)</f>
        <v>868613.73</v>
      </c>
      <c r="L51" s="23">
        <f t="shared" si="12"/>
        <v>18584702.35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5517.02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5517.02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36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36">
        <v>1911354.54</v>
      </c>
      <c r="C58" s="36">
        <v>2857447.92</v>
      </c>
      <c r="D58" s="36">
        <v>3443873.91</v>
      </c>
      <c r="E58" s="36">
        <v>1888208.53</v>
      </c>
      <c r="F58" s="36">
        <v>2561974.57</v>
      </c>
      <c r="G58" s="36">
        <v>3563763.04</v>
      </c>
      <c r="H58" s="36">
        <v>1856201.92</v>
      </c>
      <c r="I58" s="19">
        <v>0</v>
      </c>
      <c r="J58" s="19">
        <v>0</v>
      </c>
      <c r="K58" s="19">
        <v>0</v>
      </c>
      <c r="L58" s="23">
        <f t="shared" si="12"/>
        <v>18082824.43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-2090132.9300000002</v>
      </c>
      <c r="C66" s="35">
        <f t="shared" si="15"/>
        <v>-3033447.83</v>
      </c>
      <c r="D66" s="35">
        <f t="shared" si="15"/>
        <v>-3604950.04</v>
      </c>
      <c r="E66" s="35">
        <f t="shared" si="15"/>
        <v>-2118336.57</v>
      </c>
      <c r="F66" s="35">
        <f t="shared" si="15"/>
        <v>-2706229.1100000003</v>
      </c>
      <c r="G66" s="35">
        <f t="shared" si="15"/>
        <v>-3806057.0500000003</v>
      </c>
      <c r="H66" s="35">
        <f t="shared" si="15"/>
        <v>-1998164.21</v>
      </c>
      <c r="I66" s="35">
        <f t="shared" si="15"/>
        <v>-99571.55</v>
      </c>
      <c r="J66" s="35">
        <f t="shared" si="15"/>
        <v>-74778</v>
      </c>
      <c r="K66" s="35">
        <f t="shared" si="15"/>
        <v>-69488.46</v>
      </c>
      <c r="L66" s="35">
        <f aca="true" t="shared" si="16" ref="L66:L116">SUM(B66:K66)</f>
        <v>-19601155.750000004</v>
      </c>
    </row>
    <row r="67" spans="1:12" ht="18.75" customHeight="1">
      <c r="A67" s="16" t="s">
        <v>73</v>
      </c>
      <c r="B67" s="35">
        <f aca="true" t="shared" si="17" ref="B67:K67">B68+B69+B70+B71+B72+B73</f>
        <v>-200967.06</v>
      </c>
      <c r="C67" s="35">
        <f t="shared" si="17"/>
        <v>-208902.61</v>
      </c>
      <c r="D67" s="35">
        <f t="shared" si="17"/>
        <v>-200369.88</v>
      </c>
      <c r="E67" s="35">
        <f t="shared" si="17"/>
        <v>-252457.47</v>
      </c>
      <c r="F67" s="35">
        <f t="shared" si="17"/>
        <v>-179136.41</v>
      </c>
      <c r="G67" s="35">
        <f t="shared" si="17"/>
        <v>-279247.69</v>
      </c>
      <c r="H67" s="35">
        <f t="shared" si="17"/>
        <v>-163260</v>
      </c>
      <c r="I67" s="35">
        <f t="shared" si="17"/>
        <v>-31436</v>
      </c>
      <c r="J67" s="35">
        <f t="shared" si="17"/>
        <v>-63308</v>
      </c>
      <c r="K67" s="35">
        <f t="shared" si="17"/>
        <v>-60708</v>
      </c>
      <c r="L67" s="35">
        <f t="shared" si="16"/>
        <v>-1639793.12</v>
      </c>
    </row>
    <row r="68" spans="1:13" s="67" customFormat="1" ht="18.75" customHeight="1">
      <c r="A68" s="60" t="s">
        <v>144</v>
      </c>
      <c r="B68" s="63">
        <f>-ROUND(B9*$D$3,2)</f>
        <v>-135188</v>
      </c>
      <c r="C68" s="63">
        <f aca="true" t="shared" si="18" ref="C68:J68">-ROUND(C9*$D$3,2)</f>
        <v>-202704</v>
      </c>
      <c r="D68" s="63">
        <f t="shared" si="18"/>
        <v>-168852</v>
      </c>
      <c r="E68" s="63">
        <f t="shared" si="18"/>
        <v>-124244</v>
      </c>
      <c r="F68" s="63">
        <f t="shared" si="18"/>
        <v>-77188</v>
      </c>
      <c r="G68" s="63">
        <f t="shared" si="18"/>
        <v>-170328</v>
      </c>
      <c r="H68" s="63">
        <f t="shared" si="18"/>
        <v>-163260</v>
      </c>
      <c r="I68" s="63">
        <f t="shared" si="18"/>
        <v>-31436</v>
      </c>
      <c r="J68" s="63">
        <f t="shared" si="18"/>
        <v>-63308</v>
      </c>
      <c r="K68" s="63">
        <f>-ROUND((K9+K29)*$D$3,2)</f>
        <v>-60708</v>
      </c>
      <c r="L68" s="63">
        <f t="shared" si="16"/>
        <v>-1197216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-528</v>
      </c>
      <c r="C70" s="35">
        <v>-356</v>
      </c>
      <c r="D70" s="35">
        <v>-352</v>
      </c>
      <c r="E70" s="35">
        <v>-512</v>
      </c>
      <c r="F70" s="35">
        <v>-548</v>
      </c>
      <c r="G70" s="35">
        <v>-248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-2544</v>
      </c>
    </row>
    <row r="71" spans="1:12" ht="18.75" customHeight="1">
      <c r="A71" s="12" t="s">
        <v>76</v>
      </c>
      <c r="B71" s="35">
        <v>-1428</v>
      </c>
      <c r="C71" s="35">
        <v>-768</v>
      </c>
      <c r="D71" s="35">
        <v>-560</v>
      </c>
      <c r="E71" s="35">
        <v>-980</v>
      </c>
      <c r="F71" s="35">
        <v>-532</v>
      </c>
      <c r="G71" s="35">
        <v>-308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-4576</v>
      </c>
    </row>
    <row r="72" spans="1:12" ht="18.75" customHeight="1">
      <c r="A72" s="12" t="s">
        <v>77</v>
      </c>
      <c r="B72" s="35">
        <v>-63823.06</v>
      </c>
      <c r="C72" s="35">
        <v>-5074.61</v>
      </c>
      <c r="D72" s="35">
        <v>-30605.88</v>
      </c>
      <c r="E72" s="35">
        <v>-126721.47</v>
      </c>
      <c r="F72" s="35">
        <v>-100868.41</v>
      </c>
      <c r="G72" s="35">
        <v>-108363.69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-435457.12000000005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-1889165.87</v>
      </c>
      <c r="C74" s="63">
        <f t="shared" si="19"/>
        <v>-2824545.22</v>
      </c>
      <c r="D74" s="35">
        <f t="shared" si="19"/>
        <v>-3404580.16</v>
      </c>
      <c r="E74" s="63">
        <f t="shared" si="19"/>
        <v>-1865879.0999999999</v>
      </c>
      <c r="F74" s="35">
        <f t="shared" si="19"/>
        <v>-2527092.7</v>
      </c>
      <c r="G74" s="35">
        <f t="shared" si="19"/>
        <v>-3526809.3600000003</v>
      </c>
      <c r="H74" s="63">
        <f t="shared" si="19"/>
        <v>-1834904.21</v>
      </c>
      <c r="I74" s="35">
        <f t="shared" si="19"/>
        <v>-68135.55</v>
      </c>
      <c r="J74" s="63">
        <f t="shared" si="19"/>
        <v>-11470</v>
      </c>
      <c r="K74" s="63">
        <f t="shared" si="19"/>
        <v>-8780.460000000001</v>
      </c>
      <c r="L74" s="63">
        <f t="shared" si="16"/>
        <v>-17961362.630000003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35">
        <v>-943.6</v>
      </c>
      <c r="D85" s="35">
        <v>-6470.4</v>
      </c>
      <c r="E85" s="19">
        <v>0</v>
      </c>
      <c r="F85" s="35">
        <v>-1685</v>
      </c>
      <c r="G85" s="19">
        <v>0</v>
      </c>
      <c r="H85" s="19">
        <v>0</v>
      </c>
      <c r="I85" s="19">
        <v>0</v>
      </c>
      <c r="J85" s="19">
        <v>0</v>
      </c>
      <c r="K85" s="35">
        <v>-849.24</v>
      </c>
      <c r="L85" s="35">
        <f t="shared" si="16"/>
        <v>-9948.24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35">
        <v>-82262.87</v>
      </c>
      <c r="C100" s="35">
        <v>-122981.82</v>
      </c>
      <c r="D100" s="35">
        <v>-148221.03</v>
      </c>
      <c r="E100" s="35">
        <v>-81266.69</v>
      </c>
      <c r="F100" s="35">
        <v>-110264.93</v>
      </c>
      <c r="G100" s="35">
        <v>-153380.95</v>
      </c>
      <c r="H100" s="35">
        <v>-79889.14</v>
      </c>
      <c r="I100" s="19">
        <v>0</v>
      </c>
      <c r="J100" s="19">
        <v>0</v>
      </c>
      <c r="K100" s="19">
        <v>0</v>
      </c>
      <c r="L100" s="35">
        <f t="shared" si="16"/>
        <v>-778267.43</v>
      </c>
      <c r="M100" s="52"/>
    </row>
    <row r="101" spans="1:13" ht="18.75" customHeight="1">
      <c r="A101" s="12" t="s">
        <v>106</v>
      </c>
      <c r="B101" s="35">
        <v>-1790864.58</v>
      </c>
      <c r="C101" s="35">
        <v>-2677317.14</v>
      </c>
      <c r="D101" s="35">
        <v>-3226775.4</v>
      </c>
      <c r="E101" s="35">
        <v>-1769177.67</v>
      </c>
      <c r="F101" s="35">
        <v>-2400470.14</v>
      </c>
      <c r="G101" s="35">
        <v>-3339106.83</v>
      </c>
      <c r="H101" s="35">
        <v>-1739188.75</v>
      </c>
      <c r="I101" s="19">
        <v>0</v>
      </c>
      <c r="J101" s="19">
        <v>0</v>
      </c>
      <c r="K101" s="19">
        <v>0</v>
      </c>
      <c r="L101" s="35">
        <f t="shared" si="16"/>
        <v>-16942900.51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1763714.3</v>
      </c>
      <c r="C114" s="24">
        <f t="shared" si="20"/>
        <v>2715372.23</v>
      </c>
      <c r="D114" s="24">
        <f t="shared" si="20"/>
        <v>3025615.189999999</v>
      </c>
      <c r="E114" s="24">
        <f t="shared" si="20"/>
        <v>1598160.1999999995</v>
      </c>
      <c r="F114" s="24">
        <f t="shared" si="20"/>
        <v>1453981.3399999994</v>
      </c>
      <c r="G114" s="24">
        <f t="shared" si="20"/>
        <v>3097760.17</v>
      </c>
      <c r="H114" s="24">
        <f t="shared" si="20"/>
        <v>1652841.58</v>
      </c>
      <c r="I114" s="24">
        <f>+I115+I116</f>
        <v>564494.19</v>
      </c>
      <c r="J114" s="24">
        <f>+J115+J116</f>
        <v>1031606.36</v>
      </c>
      <c r="K114" s="24">
        <f>+K115+K116</f>
        <v>804951.9</v>
      </c>
      <c r="L114" s="45">
        <f t="shared" si="16"/>
        <v>17708497.459999997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1746858.46</v>
      </c>
      <c r="C115" s="24">
        <f t="shared" si="21"/>
        <v>2692024.03</v>
      </c>
      <c r="D115" s="24">
        <f t="shared" si="21"/>
        <v>3005778.869999999</v>
      </c>
      <c r="E115" s="24">
        <f t="shared" si="21"/>
        <v>1574719.8199999996</v>
      </c>
      <c r="F115" s="24">
        <f t="shared" si="21"/>
        <v>1440575.3199999994</v>
      </c>
      <c r="G115" s="24">
        <f t="shared" si="21"/>
        <v>3076215.9699999997</v>
      </c>
      <c r="H115" s="24">
        <f t="shared" si="21"/>
        <v>1636696.25</v>
      </c>
      <c r="I115" s="24">
        <f t="shared" si="21"/>
        <v>564494.19</v>
      </c>
      <c r="J115" s="24">
        <f t="shared" si="21"/>
        <v>1017638.79</v>
      </c>
      <c r="K115" s="24">
        <f t="shared" si="21"/>
        <v>804951.9</v>
      </c>
      <c r="L115" s="45">
        <f t="shared" si="16"/>
        <v>17559953.599999998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17708497.459999997</v>
      </c>
      <c r="M122" s="51"/>
    </row>
    <row r="123" spans="1:12" ht="18.75" customHeight="1">
      <c r="A123" s="26" t="s">
        <v>123</v>
      </c>
      <c r="B123" s="27">
        <v>192385.54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192385.54</v>
      </c>
    </row>
    <row r="124" spans="1:12" ht="18.75" customHeight="1">
      <c r="A124" s="26" t="s">
        <v>124</v>
      </c>
      <c r="B124" s="27">
        <v>1571328.76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1571328.76</v>
      </c>
    </row>
    <row r="125" spans="1:12" ht="18.75" customHeight="1">
      <c r="A125" s="26" t="s">
        <v>125</v>
      </c>
      <c r="B125" s="38">
        <v>0</v>
      </c>
      <c r="C125" s="27">
        <v>2715372.23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2715372.23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2815210.66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2815210.66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210404.52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210404.52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1582178.61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1582178.61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15981.6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15981.6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464606.68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464606.68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108606.91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108606.91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880767.76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880767.76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852045.18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852045.18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72175.77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72175.77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425966.63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425966.63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450639.93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450639.93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1296932.65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1296932.65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596979.54</v>
      </c>
      <c r="I139" s="38">
        <v>0</v>
      </c>
      <c r="J139" s="38">
        <v>0</v>
      </c>
      <c r="K139" s="38">
        <v>0</v>
      </c>
      <c r="L139" s="39">
        <f t="shared" si="23"/>
        <v>596979.54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1055862.04</v>
      </c>
      <c r="I140" s="38">
        <v>0</v>
      </c>
      <c r="J140" s="38">
        <v>0</v>
      </c>
      <c r="K140" s="38">
        <v>0</v>
      </c>
      <c r="L140" s="39">
        <f t="shared" si="23"/>
        <v>1055862.04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564494.19</v>
      </c>
      <c r="J141" s="38">
        <v>0</v>
      </c>
      <c r="K141" s="38">
        <v>0</v>
      </c>
      <c r="L141" s="39">
        <f t="shared" si="23"/>
        <v>564494.19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1031606.36</v>
      </c>
      <c r="K142" s="18">
        <v>0</v>
      </c>
      <c r="L142" s="39">
        <f t="shared" si="23"/>
        <v>1031606.36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804951.9</v>
      </c>
      <c r="L143" s="42">
        <f t="shared" si="23"/>
        <v>804951.9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1031606.36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2018-12-04T17:17:49Z</dcterms:modified>
  <cp:category/>
  <cp:version/>
  <cp:contentType/>
  <cp:contentStatus/>
</cp:coreProperties>
</file>