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<sst xmlns="http://schemas.openxmlformats.org/spreadsheetml/2006/main" count="147" uniqueCount="147">
  <si>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</si>
  <si>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</si>
  <si>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</si>
  <si>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</si>
  <si>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</si>
  <si>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</si>
  <si>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</si>
  <si>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</si>
  <si>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</si>
  <si>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</si>
  <si>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</si>
  <si>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</si>
  <si>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</si>
  <si>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</si>
  <si>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</si>
  <si>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</si>
  <si>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</si>
  <si>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</si>
  <si>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</si>
  <si>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</si>
  <si>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</si>
  <si>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</si>
  <si>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</si>
  <si>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</si>
  <si>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</si>
  <si>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</si>
  <si>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</si>
  <si>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</si>
  <si>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</si>
  <si>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</si>
  <si>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</si>
  <si>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</si>
  <si>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</si>
  <si>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</si>
  <si>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</si>
  <si>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</si>
  <si>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</si>
  <si>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</si>
  <si>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</si>
  <si>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</si>
  <si>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</si>
  <si>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</si>
  <si>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</si>
  <si>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</si>
  <si>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</si>
  <si>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</si>
  <si>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</si>
  <si>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</si>
  <si>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</si>
  <si>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</si>
  <si>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</si>
  <si>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</si>
  <si>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</si>
  <si>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</si>
  <si>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</si>
  <si>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</si>
  <si>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</si>
  <si>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</si>
  <si>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</si>
  <si>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</si>
  <si>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</si>
  <si>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</si>
  <si>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</si>
  <si>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</si>
  <si>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</si>
  <si>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</si>
  <si>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</si>
  <si>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</si>
  <si>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</si>
  <si>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</si>
  <si>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</si>
  <si>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</si>
  <si>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</si>
  <si>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</si>
  <si>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</si>
  <si>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</si>
  <si>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</si>
  <si>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</si>
  <si>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</si>
  <si>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</si>
  <si>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</si>
  <si>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</si>
  <si>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</si>
  <si>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</si>
  <si>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</si>
  <si>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</si>
  <si>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</si>
  <si>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</si>
  <si>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</si>
  <si>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</si>
  <si>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</si>
  <si>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</si>
  <si>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</si>
  <si>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</si>
  <si>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</si>
  <si>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</si>
  <si>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</si>
  <si>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</si>
  <si>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</si>
  <si>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</si>
  <si>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</si>
  <si>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</si>
  <si>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</si>
  <si>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</si>
  <si>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</si>
  <si>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</si>
  <si>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</si>
  <si>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</si>
  <si>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</si>
  <si>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</si>
  <si>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</si>
  <si>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</si>
  <si>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</si>
  <si>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</si>
  <si>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</si>
  <si>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</si>
  <si>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</si>
  <si>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</si>
  <si>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</si>
  <si>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</si>
  <si>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</si>
  <si>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</si>
  <si>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</si>
  <si>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</si>
  <si>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</si>
  <si>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</si>
  <si>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</si>
  <si>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</si>
  <si>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</si>
  <si>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</si>
  <si>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</si>
  <si>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</si>
  <si>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</si>
  <si>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</si>
  <si>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</si>
  <si>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</si>
  <si>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</si>
  <si>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</si>
  <si>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</si>
  <si>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</si>
  <si>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</si>
  <si>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</si>
  <si>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</si>
  <si>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</si>
  <si>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</si>
  <si>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</si>
  <si>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27/11/18 - VENCIMENTO 04/12/18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</si>
</sst>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597338</v>
      </c>
      <c r="C7" s="9">
        <f t="shared" si="0"/>
        <v>788437</v>
      </c>
      <c r="D7" s="9">
        <f t="shared" si="0"/>
        <v>799517</v>
      </c>
      <c r="E7" s="9">
        <f t="shared" si="0"/>
        <v>522853</v>
      </c>
      <c r="F7" s="9">
        <f t="shared" si="0"/>
        <v>446443</v>
      </c>
      <c r="G7" s="9">
        <f t="shared" si="0"/>
        <v>1142840</v>
      </c>
      <c r="H7" s="9">
        <f t="shared" si="0"/>
        <v>532174</v>
      </c>
      <c r="I7" s="9">
        <f t="shared" si="0"/>
        <v>125376</v>
      </c>
      <c r="J7" s="9">
        <f t="shared" si="0"/>
        <v>323793</v>
      </c>
      <c r="K7" s="9">
        <f t="shared" si="0"/>
        <v>267630</v>
      </c>
      <c r="L7" s="9">
        <f t="shared" si="0"/>
        <v>5546401</v>
      </c>
      <c r="M7" s="49"/>
    </row>
    <row r="8" spans="1:12" ht="17.25" customHeight="1">
      <c r="A8" s="10" t="s">
        <v>38</v>
      </c>
      <c r="B8" s="11">
        <f>B9+B12+B16</f>
        <v>291857</v>
      </c>
      <c r="C8" s="11">
        <f aca="true" t="shared" si="1" ref="C8:K8">C9+C12+C16</f>
        <v>395482</v>
      </c>
      <c r="D8" s="11">
        <f t="shared" si="1"/>
        <v>370047</v>
      </c>
      <c r="E8" s="11">
        <f t="shared" si="1"/>
        <v>262720</v>
      </c>
      <c r="F8" s="11">
        <f t="shared" si="1"/>
        <v>205986</v>
      </c>
      <c r="G8" s="11">
        <f t="shared" si="1"/>
        <v>553937</v>
      </c>
      <c r="H8" s="11">
        <f t="shared" si="1"/>
        <v>281581</v>
      </c>
      <c r="I8" s="11">
        <f t="shared" si="1"/>
        <v>56547</v>
      </c>
      <c r="J8" s="11">
        <f t="shared" si="1"/>
        <v>149763</v>
      </c>
      <c r="K8" s="11">
        <f t="shared" si="1"/>
        <v>135840</v>
      </c>
      <c r="L8" s="11">
        <f aca="true" t="shared" si="2" ref="L8:L29">SUM(B8:K8)</f>
        <v>2703760</v>
      </c>
    </row>
    <row r="9" spans="1:12" ht="17.25" customHeight="1">
      <c r="A9" s="15" t="s">
        <v>16</v>
      </c>
      <c r="B9" s="13">
        <f>+B10+B11</f>
        <v>34427</v>
      </c>
      <c r="C9" s="13">
        <f aca="true" t="shared" si="3" ref="C9:K9">+C10+C11</f>
        <v>50070</v>
      </c>
      <c r="D9" s="13">
        <f t="shared" si="3"/>
        <v>42546</v>
      </c>
      <c r="E9" s="13">
        <f t="shared" si="3"/>
        <v>31522</v>
      </c>
      <c r="F9" s="13">
        <f t="shared" si="3"/>
        <v>19703</v>
      </c>
      <c r="G9" s="13">
        <f t="shared" si="3"/>
        <v>43353</v>
      </c>
      <c r="H9" s="13">
        <f t="shared" si="3"/>
        <v>41224</v>
      </c>
      <c r="I9" s="13">
        <f t="shared" si="3"/>
        <v>7848</v>
      </c>
      <c r="J9" s="13">
        <f t="shared" si="3"/>
        <v>15926</v>
      </c>
      <c r="K9" s="13">
        <f t="shared" si="3"/>
        <v>15016</v>
      </c>
      <c r="L9" s="11">
        <f t="shared" si="2"/>
        <v>301635</v>
      </c>
    </row>
    <row r="10" spans="1:12" ht="17.25" customHeight="1">
      <c r="A10" s="29" t="s">
        <v>17</v>
      </c>
      <c r="B10" s="13">
        <v>34427</v>
      </c>
      <c r="C10" s="13">
        <v>50070</v>
      </c>
      <c r="D10" s="13">
        <v>42546</v>
      </c>
      <c r="E10" s="13">
        <v>31522</v>
      </c>
      <c r="F10" s="13">
        <v>19703</v>
      </c>
      <c r="G10" s="13">
        <v>43353</v>
      </c>
      <c r="H10" s="13">
        <v>41224</v>
      </c>
      <c r="I10" s="13">
        <v>7848</v>
      </c>
      <c r="J10" s="13">
        <v>15926</v>
      </c>
      <c r="K10" s="13">
        <v>15016</v>
      </c>
      <c r="L10" s="11">
        <f t="shared" si="2"/>
        <v>301635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246040</v>
      </c>
      <c r="C12" s="17">
        <f t="shared" si="4"/>
        <v>329345</v>
      </c>
      <c r="D12" s="17">
        <f t="shared" si="4"/>
        <v>313232</v>
      </c>
      <c r="E12" s="17">
        <f t="shared" si="4"/>
        <v>221051</v>
      </c>
      <c r="F12" s="17">
        <f t="shared" si="4"/>
        <v>175732</v>
      </c>
      <c r="G12" s="17">
        <f t="shared" si="4"/>
        <v>483322</v>
      </c>
      <c r="H12" s="17">
        <f t="shared" si="4"/>
        <v>229189</v>
      </c>
      <c r="I12" s="17">
        <f t="shared" si="4"/>
        <v>46235</v>
      </c>
      <c r="J12" s="17">
        <f t="shared" si="4"/>
        <v>127846</v>
      </c>
      <c r="K12" s="17">
        <f t="shared" si="4"/>
        <v>115047</v>
      </c>
      <c r="L12" s="11">
        <f t="shared" si="2"/>
        <v>2287039</v>
      </c>
    </row>
    <row r="13" spans="1:14" s="67" customFormat="1" ht="17.25" customHeight="1">
      <c r="A13" s="74" t="s">
        <v>19</v>
      </c>
      <c r="B13" s="75">
        <v>119001</v>
      </c>
      <c r="C13" s="75">
        <v>166802</v>
      </c>
      <c r="D13" s="75">
        <v>165447</v>
      </c>
      <c r="E13" s="75">
        <v>110641</v>
      </c>
      <c r="F13" s="75">
        <v>90382</v>
      </c>
      <c r="G13" s="75">
        <v>231323</v>
      </c>
      <c r="H13" s="75">
        <v>103845</v>
      </c>
      <c r="I13" s="75">
        <v>25188</v>
      </c>
      <c r="J13" s="75">
        <v>67577</v>
      </c>
      <c r="K13" s="75">
        <v>55865</v>
      </c>
      <c r="L13" s="76">
        <f t="shared" si="2"/>
        <v>1136071</v>
      </c>
      <c r="M13" s="77"/>
      <c r="N13" s="78"/>
    </row>
    <row r="14" spans="1:13" s="67" customFormat="1" ht="17.25" customHeight="1">
      <c r="A14" s="74" t="s">
        <v>20</v>
      </c>
      <c r="B14" s="75">
        <v>109845</v>
      </c>
      <c r="C14" s="75">
        <v>136149</v>
      </c>
      <c r="D14" s="75">
        <v>128184</v>
      </c>
      <c r="E14" s="75">
        <v>94439</v>
      </c>
      <c r="F14" s="75">
        <v>75055</v>
      </c>
      <c r="G14" s="75">
        <v>223698</v>
      </c>
      <c r="H14" s="75">
        <v>102370</v>
      </c>
      <c r="I14" s="75">
        <v>16805</v>
      </c>
      <c r="J14" s="75">
        <v>53226</v>
      </c>
      <c r="K14" s="75">
        <v>52138</v>
      </c>
      <c r="L14" s="76">
        <f t="shared" si="2"/>
        <v>991909</v>
      </c>
      <c r="M14" s="77"/>
    </row>
    <row r="15" spans="1:12" ht="17.25" customHeight="1">
      <c r="A15" s="14" t="s">
        <v>21</v>
      </c>
      <c r="B15" s="13">
        <v>17194</v>
      </c>
      <c r="C15" s="13">
        <v>26394</v>
      </c>
      <c r="D15" s="13">
        <v>19601</v>
      </c>
      <c r="E15" s="13">
        <v>15971</v>
      </c>
      <c r="F15" s="13">
        <v>10295</v>
      </c>
      <c r="G15" s="13">
        <v>28301</v>
      </c>
      <c r="H15" s="13">
        <v>22974</v>
      </c>
      <c r="I15" s="13">
        <v>4242</v>
      </c>
      <c r="J15" s="13">
        <v>7043</v>
      </c>
      <c r="K15" s="13">
        <v>7044</v>
      </c>
      <c r="L15" s="11">
        <f t="shared" si="2"/>
        <v>159059</v>
      </c>
    </row>
    <row r="16" spans="1:12" ht="17.25" customHeight="1">
      <c r="A16" s="15" t="s">
        <v>34</v>
      </c>
      <c r="B16" s="13">
        <f>B17+B18+B19</f>
        <v>11390</v>
      </c>
      <c r="C16" s="13">
        <f aca="true" t="shared" si="5" ref="C16:K16">C17+C18+C19</f>
        <v>16067</v>
      </c>
      <c r="D16" s="13">
        <f t="shared" si="5"/>
        <v>14269</v>
      </c>
      <c r="E16" s="13">
        <f t="shared" si="5"/>
        <v>10147</v>
      </c>
      <c r="F16" s="13">
        <f t="shared" si="5"/>
        <v>10551</v>
      </c>
      <c r="G16" s="13">
        <f t="shared" si="5"/>
        <v>27262</v>
      </c>
      <c r="H16" s="13">
        <f t="shared" si="5"/>
        <v>11168</v>
      </c>
      <c r="I16" s="13">
        <f t="shared" si="5"/>
        <v>2464</v>
      </c>
      <c r="J16" s="13">
        <f t="shared" si="5"/>
        <v>5991</v>
      </c>
      <c r="K16" s="13">
        <f t="shared" si="5"/>
        <v>5777</v>
      </c>
      <c r="L16" s="11">
        <f t="shared" si="2"/>
        <v>115086</v>
      </c>
    </row>
    <row r="17" spans="1:12" ht="17.25" customHeight="1">
      <c r="A17" s="14" t="s">
        <v>35</v>
      </c>
      <c r="B17" s="13">
        <v>11358</v>
      </c>
      <c r="C17" s="13">
        <v>16031</v>
      </c>
      <c r="D17" s="13">
        <v>14250</v>
      </c>
      <c r="E17" s="13">
        <v>10128</v>
      </c>
      <c r="F17" s="13">
        <v>10527</v>
      </c>
      <c r="G17" s="13">
        <v>27210</v>
      </c>
      <c r="H17" s="13">
        <v>11145</v>
      </c>
      <c r="I17" s="13">
        <v>2458</v>
      </c>
      <c r="J17" s="13">
        <v>5984</v>
      </c>
      <c r="K17" s="13">
        <v>5763</v>
      </c>
      <c r="L17" s="11">
        <f t="shared" si="2"/>
        <v>114854</v>
      </c>
    </row>
    <row r="18" spans="1:12" ht="17.25" customHeight="1">
      <c r="A18" s="14" t="s">
        <v>36</v>
      </c>
      <c r="B18" s="13">
        <v>24</v>
      </c>
      <c r="C18" s="13">
        <v>23</v>
      </c>
      <c r="D18" s="13">
        <v>10</v>
      </c>
      <c r="E18" s="13">
        <v>17</v>
      </c>
      <c r="F18" s="13">
        <v>16</v>
      </c>
      <c r="G18" s="13">
        <v>28</v>
      </c>
      <c r="H18" s="13">
        <v>17</v>
      </c>
      <c r="I18" s="13">
        <v>5</v>
      </c>
      <c r="J18" s="13">
        <v>3</v>
      </c>
      <c r="K18" s="13">
        <v>7</v>
      </c>
      <c r="L18" s="11">
        <f t="shared" si="2"/>
        <v>150</v>
      </c>
    </row>
    <row r="19" spans="1:12" ht="17.25" customHeight="1">
      <c r="A19" s="14" t="s">
        <v>37</v>
      </c>
      <c r="B19" s="13">
        <v>8</v>
      </c>
      <c r="C19" s="13">
        <v>13</v>
      </c>
      <c r="D19" s="13">
        <v>9</v>
      </c>
      <c r="E19" s="13">
        <v>2</v>
      </c>
      <c r="F19" s="13">
        <v>8</v>
      </c>
      <c r="G19" s="13">
        <v>24</v>
      </c>
      <c r="H19" s="13">
        <v>6</v>
      </c>
      <c r="I19" s="13">
        <v>1</v>
      </c>
      <c r="J19" s="13">
        <v>4</v>
      </c>
      <c r="K19" s="13">
        <v>7</v>
      </c>
      <c r="L19" s="11">
        <f t="shared" si="2"/>
        <v>82</v>
      </c>
    </row>
    <row r="20" spans="1:12" ht="17.25" customHeight="1">
      <c r="A20" s="16" t="s">
        <v>22</v>
      </c>
      <c r="B20" s="11">
        <f>+B21+B22+B23</f>
        <v>172969</v>
      </c>
      <c r="C20" s="11">
        <f aca="true" t="shared" si="6" ref="C20:K20">+C21+C22+C23</f>
        <v>200072</v>
      </c>
      <c r="D20" s="11">
        <f t="shared" si="6"/>
        <v>221079</v>
      </c>
      <c r="E20" s="11">
        <f t="shared" si="6"/>
        <v>135013</v>
      </c>
      <c r="F20" s="11">
        <f t="shared" si="6"/>
        <v>144923</v>
      </c>
      <c r="G20" s="11">
        <f t="shared" si="6"/>
        <v>393774</v>
      </c>
      <c r="H20" s="11">
        <f t="shared" si="6"/>
        <v>138189</v>
      </c>
      <c r="I20" s="11">
        <f t="shared" si="6"/>
        <v>34589</v>
      </c>
      <c r="J20" s="11">
        <f t="shared" si="6"/>
        <v>84768</v>
      </c>
      <c r="K20" s="11">
        <f t="shared" si="6"/>
        <v>71966</v>
      </c>
      <c r="L20" s="11">
        <f t="shared" si="2"/>
        <v>1597342</v>
      </c>
    </row>
    <row r="21" spans="1:13" s="67" customFormat="1" ht="17.25" customHeight="1">
      <c r="A21" s="60" t="s">
        <v>23</v>
      </c>
      <c r="B21" s="75">
        <v>94540</v>
      </c>
      <c r="C21" s="75">
        <v>119270</v>
      </c>
      <c r="D21" s="75">
        <v>134689</v>
      </c>
      <c r="E21" s="75">
        <v>78549</v>
      </c>
      <c r="F21" s="75">
        <v>85349</v>
      </c>
      <c r="G21" s="75">
        <v>211808</v>
      </c>
      <c r="H21" s="75">
        <v>77770</v>
      </c>
      <c r="I21" s="75">
        <v>21613</v>
      </c>
      <c r="J21" s="75">
        <v>50880</v>
      </c>
      <c r="K21" s="75">
        <v>39653</v>
      </c>
      <c r="L21" s="76">
        <f t="shared" si="2"/>
        <v>914121</v>
      </c>
      <c r="M21" s="77"/>
    </row>
    <row r="22" spans="1:13" s="67" customFormat="1" ht="17.25" customHeight="1">
      <c r="A22" s="60" t="s">
        <v>24</v>
      </c>
      <c r="B22" s="75">
        <v>70150</v>
      </c>
      <c r="C22" s="75">
        <v>70954</v>
      </c>
      <c r="D22" s="75">
        <v>77531</v>
      </c>
      <c r="E22" s="75">
        <v>50722</v>
      </c>
      <c r="F22" s="75">
        <v>54192</v>
      </c>
      <c r="G22" s="75">
        <v>166515</v>
      </c>
      <c r="H22" s="75">
        <v>52374</v>
      </c>
      <c r="I22" s="75">
        <v>11192</v>
      </c>
      <c r="J22" s="75">
        <v>30627</v>
      </c>
      <c r="K22" s="75">
        <v>29438</v>
      </c>
      <c r="L22" s="76">
        <f t="shared" si="2"/>
        <v>613695</v>
      </c>
      <c r="M22" s="77"/>
    </row>
    <row r="23" spans="1:12" ht="17.25" customHeight="1">
      <c r="A23" s="12" t="s">
        <v>25</v>
      </c>
      <c r="B23" s="13">
        <v>8279</v>
      </c>
      <c r="C23" s="13">
        <v>9848</v>
      </c>
      <c r="D23" s="13">
        <v>8859</v>
      </c>
      <c r="E23" s="13">
        <v>5742</v>
      </c>
      <c r="F23" s="13">
        <v>5382</v>
      </c>
      <c r="G23" s="13">
        <v>15451</v>
      </c>
      <c r="H23" s="13">
        <v>8045</v>
      </c>
      <c r="I23" s="13">
        <v>1784</v>
      </c>
      <c r="J23" s="13">
        <v>3261</v>
      </c>
      <c r="K23" s="13">
        <v>2875</v>
      </c>
      <c r="L23" s="11">
        <f t="shared" si="2"/>
        <v>69526</v>
      </c>
    </row>
    <row r="24" spans="1:13" ht="17.25" customHeight="1">
      <c r="A24" s="16" t="s">
        <v>26</v>
      </c>
      <c r="B24" s="13">
        <f>+B25+B26</f>
        <v>132512</v>
      </c>
      <c r="C24" s="13">
        <f aca="true" t="shared" si="7" ref="C24:K24">+C25+C26</f>
        <v>192883</v>
      </c>
      <c r="D24" s="13">
        <f t="shared" si="7"/>
        <v>208391</v>
      </c>
      <c r="E24" s="13">
        <f t="shared" si="7"/>
        <v>125120</v>
      </c>
      <c r="F24" s="13">
        <f t="shared" si="7"/>
        <v>95534</v>
      </c>
      <c r="G24" s="13">
        <f t="shared" si="7"/>
        <v>195129</v>
      </c>
      <c r="H24" s="13">
        <f t="shared" si="7"/>
        <v>105473</v>
      </c>
      <c r="I24" s="13">
        <f t="shared" si="7"/>
        <v>34240</v>
      </c>
      <c r="J24" s="13">
        <f t="shared" si="7"/>
        <v>89262</v>
      </c>
      <c r="K24" s="13">
        <f t="shared" si="7"/>
        <v>59824</v>
      </c>
      <c r="L24" s="11">
        <f t="shared" si="2"/>
        <v>1238368</v>
      </c>
      <c r="M24" s="50"/>
    </row>
    <row r="25" spans="1:13" ht="17.25" customHeight="1">
      <c r="A25" s="12" t="s">
        <v>39</v>
      </c>
      <c r="B25" s="13">
        <v>78911</v>
      </c>
      <c r="C25" s="13">
        <v>119622</v>
      </c>
      <c r="D25" s="13">
        <v>129726</v>
      </c>
      <c r="E25" s="13">
        <v>79664</v>
      </c>
      <c r="F25" s="13">
        <v>56428</v>
      </c>
      <c r="G25" s="13">
        <v>120490</v>
      </c>
      <c r="H25" s="13">
        <v>64552</v>
      </c>
      <c r="I25" s="13">
        <v>23400</v>
      </c>
      <c r="J25" s="13">
        <v>52862</v>
      </c>
      <c r="K25" s="13">
        <v>35249</v>
      </c>
      <c r="L25" s="11">
        <f t="shared" si="2"/>
        <v>760904</v>
      </c>
      <c r="M25" s="49"/>
    </row>
    <row r="26" spans="1:13" ht="17.25" customHeight="1">
      <c r="A26" s="12" t="s">
        <v>40</v>
      </c>
      <c r="B26" s="13">
        <v>53601</v>
      </c>
      <c r="C26" s="13">
        <v>73261</v>
      </c>
      <c r="D26" s="13">
        <v>78665</v>
      </c>
      <c r="E26" s="13">
        <v>45456</v>
      </c>
      <c r="F26" s="13">
        <v>39106</v>
      </c>
      <c r="G26" s="13">
        <v>74639</v>
      </c>
      <c r="H26" s="13">
        <v>40921</v>
      </c>
      <c r="I26" s="13">
        <v>10840</v>
      </c>
      <c r="J26" s="13">
        <v>36400</v>
      </c>
      <c r="K26" s="13">
        <v>24575</v>
      </c>
      <c r="L26" s="11">
        <f t="shared" si="2"/>
        <v>477464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6931</v>
      </c>
      <c r="I27" s="11">
        <v>0</v>
      </c>
      <c r="J27" s="11">
        <v>0</v>
      </c>
      <c r="K27" s="11">
        <v>0</v>
      </c>
      <c r="L27" s="11">
        <f t="shared" si="2"/>
        <v>6931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61</v>
      </c>
      <c r="L29" s="11">
        <f t="shared" si="2"/>
        <v>61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12599.26</v>
      </c>
      <c r="I37" s="19">
        <v>0</v>
      </c>
      <c r="J37" s="19">
        <v>0</v>
      </c>
      <c r="K37" s="19">
        <v>0</v>
      </c>
      <c r="L37" s="23">
        <f>SUM(B37:K37)</f>
        <v>12599.26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1949210.24</v>
      </c>
      <c r="C49" s="22">
        <f aca="true" t="shared" si="11" ref="C49:H49">+C50+C62</f>
        <v>2876038.9700000007</v>
      </c>
      <c r="D49" s="22">
        <f t="shared" si="11"/>
        <v>3209890.4499999997</v>
      </c>
      <c r="E49" s="22">
        <f t="shared" si="11"/>
        <v>1835992.0899999999</v>
      </c>
      <c r="F49" s="22">
        <f t="shared" si="11"/>
        <v>1600656.76</v>
      </c>
      <c r="G49" s="22">
        <f t="shared" si="11"/>
        <v>3337067.3800000004</v>
      </c>
      <c r="H49" s="22">
        <f t="shared" si="11"/>
        <v>1795916.33</v>
      </c>
      <c r="I49" s="22">
        <f>+I50+I62</f>
        <v>661822.29</v>
      </c>
      <c r="J49" s="22">
        <f>+J50+J62</f>
        <v>1109468.9700000002</v>
      </c>
      <c r="K49" s="22">
        <f>+K50+K62</f>
        <v>867300.84</v>
      </c>
      <c r="L49" s="22">
        <f aca="true" t="shared" si="12" ref="L49:L62">SUM(B49:K49)</f>
        <v>19243364.32</v>
      </c>
    </row>
    <row r="50" spans="1:12" ht="17.25" customHeight="1">
      <c r="A50" s="16" t="s">
        <v>60</v>
      </c>
      <c r="B50" s="23">
        <f>SUM(B51:B61)</f>
        <v>1932354.4</v>
      </c>
      <c r="C50" s="23">
        <f aca="true" t="shared" si="13" ref="C50:K50">SUM(C51:C61)</f>
        <v>2852690.7700000005</v>
      </c>
      <c r="D50" s="23">
        <f t="shared" si="13"/>
        <v>3190054.13</v>
      </c>
      <c r="E50" s="23">
        <f t="shared" si="13"/>
        <v>1812551.71</v>
      </c>
      <c r="F50" s="23">
        <f t="shared" si="13"/>
        <v>1587250.74</v>
      </c>
      <c r="G50" s="23">
        <f t="shared" si="13"/>
        <v>3315523.18</v>
      </c>
      <c r="H50" s="23">
        <f t="shared" si="13"/>
        <v>1779771</v>
      </c>
      <c r="I50" s="23">
        <f t="shared" si="13"/>
        <v>661822.29</v>
      </c>
      <c r="J50" s="23">
        <f t="shared" si="13"/>
        <v>1095501.4000000001</v>
      </c>
      <c r="K50" s="23">
        <f t="shared" si="13"/>
        <v>867300.84</v>
      </c>
      <c r="L50" s="23">
        <f t="shared" si="12"/>
        <v>19094820.459999997</v>
      </c>
    </row>
    <row r="51" spans="1:12" ht="17.25" customHeight="1">
      <c r="A51" s="34" t="s">
        <v>61</v>
      </c>
      <c r="B51" s="23">
        <f aca="true" t="shared" si="14" ref="B51:H51">ROUND(B32*B7,2)</f>
        <v>1882988.58</v>
      </c>
      <c r="C51" s="23">
        <f t="shared" si="14"/>
        <v>2781053.83</v>
      </c>
      <c r="D51" s="23">
        <f t="shared" si="14"/>
        <v>3106363.4</v>
      </c>
      <c r="E51" s="23">
        <f t="shared" si="14"/>
        <v>1765883.72</v>
      </c>
      <c r="F51" s="23">
        <f t="shared" si="14"/>
        <v>1524379.62</v>
      </c>
      <c r="G51" s="23">
        <f t="shared" si="14"/>
        <v>3223265.94</v>
      </c>
      <c r="H51" s="23">
        <f t="shared" si="14"/>
        <v>1720997.5</v>
      </c>
      <c r="I51" s="23">
        <f>ROUND(I32*I7,2)</f>
        <v>661822.29</v>
      </c>
      <c r="J51" s="23">
        <f>ROUND(J32*J7,2)</f>
        <v>1065926.56</v>
      </c>
      <c r="K51" s="23">
        <f>ROUND(K32*K7,2)</f>
        <v>861474.21</v>
      </c>
      <c r="L51" s="23">
        <f t="shared" si="12"/>
        <v>18594155.650000002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12599.26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12599.26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-344888.25999999995</v>
      </c>
      <c r="C66" s="35">
        <f t="shared" si="15"/>
        <v>-230650.59</v>
      </c>
      <c r="D66" s="35">
        <f t="shared" si="15"/>
        <v>-259366.76</v>
      </c>
      <c r="E66" s="35">
        <f t="shared" si="15"/>
        <v>-391475.72</v>
      </c>
      <c r="F66" s="35">
        <f t="shared" si="15"/>
        <v>-374535.39</v>
      </c>
      <c r="G66" s="35">
        <f t="shared" si="15"/>
        <v>-449933.92</v>
      </c>
      <c r="H66" s="35">
        <f t="shared" si="15"/>
        <v>-180722.32</v>
      </c>
      <c r="I66" s="35">
        <f t="shared" si="15"/>
        <v>-99527.55</v>
      </c>
      <c r="J66" s="35">
        <f t="shared" si="15"/>
        <v>-75174</v>
      </c>
      <c r="K66" s="35">
        <f t="shared" si="15"/>
        <v>-68239.22</v>
      </c>
      <c r="L66" s="35">
        <f aca="true" t="shared" si="16" ref="L66:L116">SUM(B66:K66)</f>
        <v>-2474513.73</v>
      </c>
    </row>
    <row r="67" spans="1:12" ht="18.75" customHeight="1">
      <c r="A67" s="16" t="s">
        <v>73</v>
      </c>
      <c r="B67" s="35">
        <f aca="true" t="shared" si="17" ref="B67:K67">B68+B69+B70+B71+B72+B73</f>
        <v>-328849.83999999997</v>
      </c>
      <c r="C67" s="35">
        <f t="shared" si="17"/>
        <v>-207347.93</v>
      </c>
      <c r="D67" s="35">
        <f t="shared" si="17"/>
        <v>-236253.43</v>
      </c>
      <c r="E67" s="35">
        <f t="shared" si="17"/>
        <v>-376040.98</v>
      </c>
      <c r="F67" s="35">
        <f t="shared" si="17"/>
        <v>-359862.76</v>
      </c>
      <c r="G67" s="35">
        <f t="shared" si="17"/>
        <v>-415612.33999999997</v>
      </c>
      <c r="H67" s="35">
        <f t="shared" si="17"/>
        <v>-164896</v>
      </c>
      <c r="I67" s="35">
        <f t="shared" si="17"/>
        <v>-31392</v>
      </c>
      <c r="J67" s="35">
        <f t="shared" si="17"/>
        <v>-63704</v>
      </c>
      <c r="K67" s="35">
        <f t="shared" si="17"/>
        <v>-60308</v>
      </c>
      <c r="L67" s="35">
        <f t="shared" si="16"/>
        <v>-2244267.28</v>
      </c>
    </row>
    <row r="68" spans="1:13" s="67" customFormat="1" ht="18.75" customHeight="1">
      <c r="A68" s="60" t="s">
        <v>144</v>
      </c>
      <c r="B68" s="63">
        <f>-ROUND(B9*$D$3,2)</f>
        <v>-137708</v>
      </c>
      <c r="C68" s="63">
        <f aca="true" t="shared" si="18" ref="C68:J68">-ROUND(C9*$D$3,2)</f>
        <v>-200280</v>
      </c>
      <c r="D68" s="63">
        <f t="shared" si="18"/>
        <v>-170184</v>
      </c>
      <c r="E68" s="63">
        <f t="shared" si="18"/>
        <v>-126088</v>
      </c>
      <c r="F68" s="63">
        <f t="shared" si="18"/>
        <v>-78812</v>
      </c>
      <c r="G68" s="63">
        <f t="shared" si="18"/>
        <v>-173412</v>
      </c>
      <c r="H68" s="63">
        <f t="shared" si="18"/>
        <v>-164896</v>
      </c>
      <c r="I68" s="63">
        <f t="shared" si="18"/>
        <v>-31392</v>
      </c>
      <c r="J68" s="63">
        <f t="shared" si="18"/>
        <v>-63704</v>
      </c>
      <c r="K68" s="63">
        <f>-ROUND((K9+K29)*$D$3,2)</f>
        <v>-60308</v>
      </c>
      <c r="L68" s="63">
        <f t="shared" si="16"/>
        <v>-1206784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-1304</v>
      </c>
      <c r="C70" s="35">
        <v>-228</v>
      </c>
      <c r="D70" s="35">
        <v>-524</v>
      </c>
      <c r="E70" s="35">
        <v>-1024</v>
      </c>
      <c r="F70" s="35">
        <v>-1048</v>
      </c>
      <c r="G70" s="35">
        <v>-632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-4760</v>
      </c>
    </row>
    <row r="71" spans="1:12" ht="18.75" customHeight="1">
      <c r="A71" s="12" t="s">
        <v>76</v>
      </c>
      <c r="B71" s="35">
        <v>-2604</v>
      </c>
      <c r="C71" s="35">
        <v>-812</v>
      </c>
      <c r="D71" s="35">
        <v>-1064</v>
      </c>
      <c r="E71" s="35">
        <v>-868</v>
      </c>
      <c r="F71" s="35">
        <v>-728</v>
      </c>
      <c r="G71" s="35">
        <v>-460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-6536</v>
      </c>
    </row>
    <row r="72" spans="1:12" ht="18.75" customHeight="1">
      <c r="A72" s="12" t="s">
        <v>77</v>
      </c>
      <c r="B72" s="35">
        <v>-187233.84</v>
      </c>
      <c r="C72" s="35">
        <v>-6027.93</v>
      </c>
      <c r="D72" s="35">
        <v>-64481.43</v>
      </c>
      <c r="E72" s="35">
        <v>-248060.98</v>
      </c>
      <c r="F72" s="35">
        <v>-279274.76</v>
      </c>
      <c r="G72" s="35">
        <v>-241108.34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-1026187.2799999999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-23113.33</v>
      </c>
      <c r="E74" s="63">
        <f t="shared" si="19"/>
        <v>-15434.74</v>
      </c>
      <c r="F74" s="35">
        <f t="shared" si="19"/>
        <v>-14672.63</v>
      </c>
      <c r="G74" s="35">
        <f t="shared" si="19"/>
        <v>-34321.58</v>
      </c>
      <c r="H74" s="63">
        <f t="shared" si="19"/>
        <v>-15826.32</v>
      </c>
      <c r="I74" s="35">
        <f t="shared" si="19"/>
        <v>-68135.55</v>
      </c>
      <c r="J74" s="63">
        <f t="shared" si="19"/>
        <v>-11470</v>
      </c>
      <c r="K74" s="63">
        <f t="shared" si="19"/>
        <v>-7931.22</v>
      </c>
      <c r="L74" s="63">
        <f t="shared" si="16"/>
        <v>-230246.45000000004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63">
        <v>-1000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1604321.9800000002</v>
      </c>
      <c r="C114" s="24">
        <f t="shared" si="20"/>
        <v>2645388.3800000004</v>
      </c>
      <c r="D114" s="24">
        <f t="shared" si="20"/>
        <v>2950523.6899999995</v>
      </c>
      <c r="E114" s="24">
        <f t="shared" si="20"/>
        <v>1444516.3699999999</v>
      </c>
      <c r="F114" s="24">
        <f t="shared" si="20"/>
        <v>1226121.37</v>
      </c>
      <c r="G114" s="24">
        <f t="shared" si="20"/>
        <v>2887133.4600000004</v>
      </c>
      <c r="H114" s="24">
        <f t="shared" si="20"/>
        <v>1615194.01</v>
      </c>
      <c r="I114" s="24">
        <f>+I115+I116</f>
        <v>562294.74</v>
      </c>
      <c r="J114" s="24">
        <f>+J115+J116</f>
        <v>1034294.9700000001</v>
      </c>
      <c r="K114" s="24">
        <f>+K115+K116</f>
        <v>799061.62</v>
      </c>
      <c r="L114" s="45">
        <f t="shared" si="16"/>
        <v>16768850.59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1587466.1400000001</v>
      </c>
      <c r="C115" s="24">
        <f t="shared" si="21"/>
        <v>2622040.18</v>
      </c>
      <c r="D115" s="24">
        <f t="shared" si="21"/>
        <v>2930687.3699999996</v>
      </c>
      <c r="E115" s="24">
        <f t="shared" si="21"/>
        <v>1421075.99</v>
      </c>
      <c r="F115" s="24">
        <f t="shared" si="21"/>
        <v>1212715.35</v>
      </c>
      <c r="G115" s="24">
        <f t="shared" si="21"/>
        <v>2865589.2600000002</v>
      </c>
      <c r="H115" s="24">
        <f t="shared" si="21"/>
        <v>1599048.68</v>
      </c>
      <c r="I115" s="24">
        <f t="shared" si="21"/>
        <v>562294.74</v>
      </c>
      <c r="J115" s="24">
        <f t="shared" si="21"/>
        <v>1020327.4000000001</v>
      </c>
      <c r="K115" s="24">
        <f t="shared" si="21"/>
        <v>799061.62</v>
      </c>
      <c r="L115" s="45">
        <f t="shared" si="16"/>
        <v>16620306.729999999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16768850.58</v>
      </c>
      <c r="M122" s="51"/>
    </row>
    <row r="123" spans="1:12" ht="18.75" customHeight="1">
      <c r="A123" s="26" t="s">
        <v>123</v>
      </c>
      <c r="B123" s="27">
        <v>203014.94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203014.94</v>
      </c>
    </row>
    <row r="124" spans="1:12" ht="18.75" customHeight="1">
      <c r="A124" s="26" t="s">
        <v>124</v>
      </c>
      <c r="B124" s="27">
        <v>1401307.04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1401307.04</v>
      </c>
    </row>
    <row r="125" spans="1:12" ht="18.75" customHeight="1">
      <c r="A125" s="26" t="s">
        <v>125</v>
      </c>
      <c r="B125" s="38">
        <v>0</v>
      </c>
      <c r="C125" s="27">
        <v>2645388.38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2645388.38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2745375.58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2745375.58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205148.12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205148.12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1430071.22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1430071.22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14445.16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14445.16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443557.47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443557.47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88041.82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88041.82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694522.08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694522.08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840804.71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840804.71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67963.24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67963.24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381008.6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381008.6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409283.6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409283.6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1188073.3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1188073.3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578100.6</v>
      </c>
      <c r="I139" s="38">
        <v>0</v>
      </c>
      <c r="J139" s="38">
        <v>0</v>
      </c>
      <c r="K139" s="38">
        <v>0</v>
      </c>
      <c r="L139" s="39">
        <f t="shared" si="23"/>
        <v>578100.6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1037093.4</v>
      </c>
      <c r="I140" s="38">
        <v>0</v>
      </c>
      <c r="J140" s="38">
        <v>0</v>
      </c>
      <c r="K140" s="38">
        <v>0</v>
      </c>
      <c r="L140" s="39">
        <f t="shared" si="23"/>
        <v>1037093.4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562294.74</v>
      </c>
      <c r="J141" s="38">
        <v>0</v>
      </c>
      <c r="K141" s="38">
        <v>0</v>
      </c>
      <c r="L141" s="39">
        <f t="shared" si="23"/>
        <v>562294.74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1034294.96</v>
      </c>
      <c r="K142" s="18">
        <v>0</v>
      </c>
      <c r="L142" s="39">
        <f t="shared" si="23"/>
        <v>1034294.96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799061.62</v>
      </c>
      <c r="L143" s="42">
        <f t="shared" si="23"/>
        <v>799061.62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1034294.9700000001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2018-12-03T17:34:22Z</dcterms:modified>
  <cp:category/>
  <cp:version/>
  <cp:contentType/>
  <cp:contentStatus/>
</cp:coreProperties>
</file>