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<sst xmlns="http://schemas.openxmlformats.org/spreadsheetml/2006/main" count="149" uniqueCount="149">
  <si>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</si>
  <si>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</si>
  <si>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</si>
  <si>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</si>
  <si>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</si>
  <si>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</si>
  <si>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</si>
  <si>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</si>
  <si>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</si>
  <si>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</si>
  <si>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</si>
  <si>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</si>
  <si>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</si>
  <si>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</si>
  <si>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</si>
  <si>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</si>
  <si>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</si>
  <si>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</si>
  <si>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</si>
  <si>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</si>
  <si>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</si>
  <si>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</si>
  <si>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</si>
  <si>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</si>
  <si>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</si>
  <si>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</si>
  <si>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</si>
  <si>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</si>
  <si>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</si>
  <si>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</si>
  <si>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</si>
  <si>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</si>
  <si>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</si>
  <si>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</si>
  <si>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</si>
  <si>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</si>
  <si>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</si>
  <si>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</si>
  <si>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</si>
  <si>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</si>
  <si>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</si>
  <si>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</si>
  <si>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</si>
  <si>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</si>
  <si>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</si>
  <si>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</si>
  <si>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</si>
  <si>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</si>
  <si>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</si>
  <si>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</si>
  <si>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</si>
  <si>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</si>
  <si>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</si>
  <si>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</si>
  <si>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</si>
  <si>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</si>
  <si>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</si>
  <si>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</si>
  <si>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</si>
  <si>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</si>
  <si>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</si>
  <si>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</si>
  <si>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</si>
  <si>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</si>
  <si>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</si>
  <si>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</si>
  <si>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</si>
  <si>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</si>
  <si>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</si>
  <si>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</si>
  <si>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</si>
  <si>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</si>
  <si>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</si>
  <si>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</si>
  <si>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</si>
  <si>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</si>
  <si>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</si>
  <si>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</si>
  <si>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</si>
  <si>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</si>
  <si>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</si>
  <si>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</si>
  <si>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</si>
  <si>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</si>
  <si>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</si>
  <si>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</si>
  <si>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</si>
  <si>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</si>
  <si>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</si>
  <si>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</si>
  <si>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</si>
  <si>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</si>
  <si>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</si>
  <si>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</si>
  <si>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</si>
  <si>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</si>
  <si>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</si>
  <si>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</si>
  <si>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</si>
  <si>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</si>
  <si>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</si>
  <si>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</si>
  <si>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</si>
  <si>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</si>
  <si>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</si>
  <si>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</si>
  <si>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</si>
  <si>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</si>
  <si>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</si>
  <si>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</si>
  <si>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</si>
  <si>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</si>
  <si>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</si>
  <si>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</si>
  <si>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</si>
  <si>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</si>
  <si>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</si>
  <si>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</si>
  <si>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</si>
  <si>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</si>
  <si>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</si>
  <si>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</si>
  <si>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</si>
  <si>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</si>
  <si>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</si>
  <si>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</si>
  <si>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</si>
  <si>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</si>
  <si>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</si>
  <si>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</si>
  <si>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</si>
  <si>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</si>
  <si>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</si>
  <si>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</si>
  <si>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</si>
  <si>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</si>
  <si>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</si>
  <si>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</si>
  <si>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</si>
  <si>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</si>
  <si>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</si>
  <si>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</si>
  <si>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</si>
  <si>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</si>
  <si>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</si>
  <si>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26/11/18 - VENCIMENTO 03/12/18</t>
  </si>
  <si>
    <t>7.3. Revisão de Remuneração pelo Transporte Coletivo ¹</t>
  </si>
  <si>
    <t>¹ Passageiros transportados, processados pelo sistema de bilhetagem eletrônica, referentes ao mês de outubro/18 (363.596 passageiros).</t>
  </si>
  <si>
    <t xml:space="preserve">  Tarifa de Remuneração, aluguel da frota e remuneração dos validadores (Ambiental).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</si>
</sst>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586355</v>
      </c>
      <c r="C7" s="9">
        <f t="shared" si="0"/>
        <v>779740</v>
      </c>
      <c r="D7" s="9">
        <f t="shared" si="0"/>
        <v>793876</v>
      </c>
      <c r="E7" s="9">
        <f t="shared" si="0"/>
        <v>527704</v>
      </c>
      <c r="F7" s="9">
        <f t="shared" si="0"/>
        <v>443296</v>
      </c>
      <c r="G7" s="9">
        <f t="shared" si="0"/>
        <v>1133021</v>
      </c>
      <c r="H7" s="9">
        <f t="shared" si="0"/>
        <v>531152</v>
      </c>
      <c r="I7" s="9">
        <f t="shared" si="0"/>
        <v>126226</v>
      </c>
      <c r="J7" s="9">
        <f t="shared" si="0"/>
        <v>315180</v>
      </c>
      <c r="K7" s="9">
        <f t="shared" si="0"/>
        <v>259978</v>
      </c>
      <c r="L7" s="9">
        <f t="shared" si="0"/>
        <v>5496528</v>
      </c>
      <c r="M7" s="49"/>
    </row>
    <row r="8" spans="1:12" ht="17.25" customHeight="1">
      <c r="A8" s="10" t="s">
        <v>38</v>
      </c>
      <c r="B8" s="11">
        <f>B9+B12+B16</f>
        <v>285565</v>
      </c>
      <c r="C8" s="11">
        <f aca="true" t="shared" si="1" ref="C8:K8">C9+C12+C16</f>
        <v>389289</v>
      </c>
      <c r="D8" s="11">
        <f t="shared" si="1"/>
        <v>366726</v>
      </c>
      <c r="E8" s="11">
        <f t="shared" si="1"/>
        <v>262343</v>
      </c>
      <c r="F8" s="11">
        <f t="shared" si="1"/>
        <v>203645</v>
      </c>
      <c r="G8" s="11">
        <f t="shared" si="1"/>
        <v>551840</v>
      </c>
      <c r="H8" s="11">
        <f t="shared" si="1"/>
        <v>281406</v>
      </c>
      <c r="I8" s="11">
        <f t="shared" si="1"/>
        <v>57123</v>
      </c>
      <c r="J8" s="11">
        <f t="shared" si="1"/>
        <v>145873</v>
      </c>
      <c r="K8" s="11">
        <f t="shared" si="1"/>
        <v>131498</v>
      </c>
      <c r="L8" s="11">
        <f aca="true" t="shared" si="2" ref="L8:L29">SUM(B8:K8)</f>
        <v>2675308</v>
      </c>
    </row>
    <row r="9" spans="1:12" ht="17.25" customHeight="1">
      <c r="A9" s="15" t="s">
        <v>16</v>
      </c>
      <c r="B9" s="13">
        <f>+B10+B11</f>
        <v>36470</v>
      </c>
      <c r="C9" s="13">
        <f aca="true" t="shared" si="3" ref="C9:K9">+C10+C11</f>
        <v>53151</v>
      </c>
      <c r="D9" s="13">
        <f t="shared" si="3"/>
        <v>45882</v>
      </c>
      <c r="E9" s="13">
        <f t="shared" si="3"/>
        <v>34160</v>
      </c>
      <c r="F9" s="13">
        <f t="shared" si="3"/>
        <v>20802</v>
      </c>
      <c r="G9" s="13">
        <f t="shared" si="3"/>
        <v>47174</v>
      </c>
      <c r="H9" s="13">
        <f t="shared" si="3"/>
        <v>43282</v>
      </c>
      <c r="I9" s="13">
        <f t="shared" si="3"/>
        <v>8666</v>
      </c>
      <c r="J9" s="13">
        <f t="shared" si="3"/>
        <v>17145</v>
      </c>
      <c r="K9" s="13">
        <f t="shared" si="3"/>
        <v>15675</v>
      </c>
      <c r="L9" s="11">
        <f t="shared" si="2"/>
        <v>322407</v>
      </c>
    </row>
    <row r="10" spans="1:12" ht="17.25" customHeight="1">
      <c r="A10" s="29" t="s">
        <v>17</v>
      </c>
      <c r="B10" s="13">
        <v>36470</v>
      </c>
      <c r="C10" s="13">
        <v>53151</v>
      </c>
      <c r="D10" s="13">
        <v>45882</v>
      </c>
      <c r="E10" s="13">
        <v>34160</v>
      </c>
      <c r="F10" s="13">
        <v>20802</v>
      </c>
      <c r="G10" s="13">
        <v>47174</v>
      </c>
      <c r="H10" s="13">
        <v>43282</v>
      </c>
      <c r="I10" s="13">
        <v>8666</v>
      </c>
      <c r="J10" s="13">
        <v>17145</v>
      </c>
      <c r="K10" s="13">
        <v>15675</v>
      </c>
      <c r="L10" s="11">
        <f t="shared" si="2"/>
        <v>322407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237889</v>
      </c>
      <c r="C12" s="17">
        <f t="shared" si="4"/>
        <v>320474</v>
      </c>
      <c r="D12" s="17">
        <f t="shared" si="4"/>
        <v>306623</v>
      </c>
      <c r="E12" s="17">
        <f t="shared" si="4"/>
        <v>217976</v>
      </c>
      <c r="F12" s="17">
        <f t="shared" si="4"/>
        <v>172584</v>
      </c>
      <c r="G12" s="17">
        <f t="shared" si="4"/>
        <v>477838</v>
      </c>
      <c r="H12" s="17">
        <f t="shared" si="4"/>
        <v>227217</v>
      </c>
      <c r="I12" s="17">
        <f t="shared" si="4"/>
        <v>45974</v>
      </c>
      <c r="J12" s="17">
        <f t="shared" si="4"/>
        <v>122845</v>
      </c>
      <c r="K12" s="17">
        <f t="shared" si="4"/>
        <v>110196</v>
      </c>
      <c r="L12" s="11">
        <f t="shared" si="2"/>
        <v>2239616</v>
      </c>
    </row>
    <row r="13" spans="1:14" s="67" customFormat="1" ht="17.25" customHeight="1">
      <c r="A13" s="74" t="s">
        <v>19</v>
      </c>
      <c r="B13" s="75">
        <v>114293</v>
      </c>
      <c r="C13" s="75">
        <v>159951</v>
      </c>
      <c r="D13" s="75">
        <v>159992</v>
      </c>
      <c r="E13" s="75">
        <v>107835</v>
      </c>
      <c r="F13" s="75">
        <v>88247</v>
      </c>
      <c r="G13" s="75">
        <v>226896</v>
      </c>
      <c r="H13" s="75">
        <v>102297</v>
      </c>
      <c r="I13" s="75">
        <v>24823</v>
      </c>
      <c r="J13" s="75">
        <v>64433</v>
      </c>
      <c r="K13" s="75">
        <v>52896</v>
      </c>
      <c r="L13" s="76">
        <f t="shared" si="2"/>
        <v>1101663</v>
      </c>
      <c r="M13" s="77"/>
      <c r="N13" s="78"/>
    </row>
    <row r="14" spans="1:13" s="67" customFormat="1" ht="17.25" customHeight="1">
      <c r="A14" s="74" t="s">
        <v>20</v>
      </c>
      <c r="B14" s="75">
        <v>106640</v>
      </c>
      <c r="C14" s="75">
        <v>134089</v>
      </c>
      <c r="D14" s="75">
        <v>126814</v>
      </c>
      <c r="E14" s="75">
        <v>93937</v>
      </c>
      <c r="F14" s="75">
        <v>73803</v>
      </c>
      <c r="G14" s="75">
        <v>222501</v>
      </c>
      <c r="H14" s="75">
        <v>101807</v>
      </c>
      <c r="I14" s="75">
        <v>16995</v>
      </c>
      <c r="J14" s="75">
        <v>51566</v>
      </c>
      <c r="K14" s="75">
        <v>50337</v>
      </c>
      <c r="L14" s="76">
        <f t="shared" si="2"/>
        <v>978489</v>
      </c>
      <c r="M14" s="77"/>
    </row>
    <row r="15" spans="1:12" ht="17.25" customHeight="1">
      <c r="A15" s="14" t="s">
        <v>21</v>
      </c>
      <c r="B15" s="13">
        <v>16956</v>
      </c>
      <c r="C15" s="13">
        <v>26434</v>
      </c>
      <c r="D15" s="13">
        <v>19817</v>
      </c>
      <c r="E15" s="13">
        <v>16204</v>
      </c>
      <c r="F15" s="13">
        <v>10534</v>
      </c>
      <c r="G15" s="13">
        <v>28441</v>
      </c>
      <c r="H15" s="13">
        <v>23113</v>
      </c>
      <c r="I15" s="13">
        <v>4156</v>
      </c>
      <c r="J15" s="13">
        <v>6846</v>
      </c>
      <c r="K15" s="13">
        <v>6963</v>
      </c>
      <c r="L15" s="11">
        <f t="shared" si="2"/>
        <v>159464</v>
      </c>
    </row>
    <row r="16" spans="1:12" ht="17.25" customHeight="1">
      <c r="A16" s="15" t="s">
        <v>34</v>
      </c>
      <c r="B16" s="13">
        <f>B17+B18+B19</f>
        <v>11206</v>
      </c>
      <c r="C16" s="13">
        <f aca="true" t="shared" si="5" ref="C16:K16">C17+C18+C19</f>
        <v>15664</v>
      </c>
      <c r="D16" s="13">
        <f t="shared" si="5"/>
        <v>14221</v>
      </c>
      <c r="E16" s="13">
        <f t="shared" si="5"/>
        <v>10207</v>
      </c>
      <c r="F16" s="13">
        <f t="shared" si="5"/>
        <v>10259</v>
      </c>
      <c r="G16" s="13">
        <f t="shared" si="5"/>
        <v>26828</v>
      </c>
      <c r="H16" s="13">
        <f t="shared" si="5"/>
        <v>10907</v>
      </c>
      <c r="I16" s="13">
        <f t="shared" si="5"/>
        <v>2483</v>
      </c>
      <c r="J16" s="13">
        <f t="shared" si="5"/>
        <v>5883</v>
      </c>
      <c r="K16" s="13">
        <f t="shared" si="5"/>
        <v>5627</v>
      </c>
      <c r="L16" s="11">
        <f t="shared" si="2"/>
        <v>113285</v>
      </c>
    </row>
    <row r="17" spans="1:12" ht="17.25" customHeight="1">
      <c r="A17" s="14" t="s">
        <v>35</v>
      </c>
      <c r="B17" s="13">
        <v>11172</v>
      </c>
      <c r="C17" s="13">
        <v>15624</v>
      </c>
      <c r="D17" s="13">
        <v>14197</v>
      </c>
      <c r="E17" s="13">
        <v>10181</v>
      </c>
      <c r="F17" s="13">
        <v>10235</v>
      </c>
      <c r="G17" s="13">
        <v>26781</v>
      </c>
      <c r="H17" s="13">
        <v>10880</v>
      </c>
      <c r="I17" s="13">
        <v>2480</v>
      </c>
      <c r="J17" s="13">
        <v>5874</v>
      </c>
      <c r="K17" s="13">
        <v>5613</v>
      </c>
      <c r="L17" s="11">
        <f t="shared" si="2"/>
        <v>113037</v>
      </c>
    </row>
    <row r="18" spans="1:12" ht="17.25" customHeight="1">
      <c r="A18" s="14" t="s">
        <v>36</v>
      </c>
      <c r="B18" s="13">
        <v>24</v>
      </c>
      <c r="C18" s="13">
        <v>27</v>
      </c>
      <c r="D18" s="13">
        <v>11</v>
      </c>
      <c r="E18" s="13">
        <v>22</v>
      </c>
      <c r="F18" s="13">
        <v>13</v>
      </c>
      <c r="G18" s="13">
        <v>21</v>
      </c>
      <c r="H18" s="13">
        <v>20</v>
      </c>
      <c r="I18" s="13">
        <v>3</v>
      </c>
      <c r="J18" s="13">
        <v>6</v>
      </c>
      <c r="K18" s="13">
        <v>11</v>
      </c>
      <c r="L18" s="11">
        <f t="shared" si="2"/>
        <v>158</v>
      </c>
    </row>
    <row r="19" spans="1:12" ht="17.25" customHeight="1">
      <c r="A19" s="14" t="s">
        <v>37</v>
      </c>
      <c r="B19" s="13">
        <v>10</v>
      </c>
      <c r="C19" s="13">
        <v>13</v>
      </c>
      <c r="D19" s="13">
        <v>13</v>
      </c>
      <c r="E19" s="13">
        <v>4</v>
      </c>
      <c r="F19" s="13">
        <v>11</v>
      </c>
      <c r="G19" s="13">
        <v>26</v>
      </c>
      <c r="H19" s="13">
        <v>7</v>
      </c>
      <c r="I19" s="13">
        <v>0</v>
      </c>
      <c r="J19" s="13">
        <v>3</v>
      </c>
      <c r="K19" s="13">
        <v>3</v>
      </c>
      <c r="L19" s="11">
        <f t="shared" si="2"/>
        <v>90</v>
      </c>
    </row>
    <row r="20" spans="1:12" ht="17.25" customHeight="1">
      <c r="A20" s="16" t="s">
        <v>22</v>
      </c>
      <c r="B20" s="11">
        <f>+B21+B22+B23</f>
        <v>168497</v>
      </c>
      <c r="C20" s="11">
        <f aca="true" t="shared" si="6" ref="C20:K20">+C21+C22+C23</f>
        <v>196992</v>
      </c>
      <c r="D20" s="11">
        <f t="shared" si="6"/>
        <v>217878</v>
      </c>
      <c r="E20" s="11">
        <f t="shared" si="6"/>
        <v>138570</v>
      </c>
      <c r="F20" s="11">
        <f t="shared" si="6"/>
        <v>143018</v>
      </c>
      <c r="G20" s="11">
        <f t="shared" si="6"/>
        <v>385661</v>
      </c>
      <c r="H20" s="11">
        <f t="shared" si="6"/>
        <v>137178</v>
      </c>
      <c r="I20" s="11">
        <f t="shared" si="6"/>
        <v>34491</v>
      </c>
      <c r="J20" s="11">
        <f t="shared" si="6"/>
        <v>81522</v>
      </c>
      <c r="K20" s="11">
        <f t="shared" si="6"/>
        <v>69661</v>
      </c>
      <c r="L20" s="11">
        <f t="shared" si="2"/>
        <v>1573468</v>
      </c>
    </row>
    <row r="21" spans="1:13" s="67" customFormat="1" ht="17.25" customHeight="1">
      <c r="A21" s="60" t="s">
        <v>23</v>
      </c>
      <c r="B21" s="75">
        <v>91576</v>
      </c>
      <c r="C21" s="75">
        <v>116538</v>
      </c>
      <c r="D21" s="75">
        <v>131553</v>
      </c>
      <c r="E21" s="75">
        <v>79527</v>
      </c>
      <c r="F21" s="75">
        <v>83979</v>
      </c>
      <c r="G21" s="75">
        <v>206235</v>
      </c>
      <c r="H21" s="75">
        <v>76520</v>
      </c>
      <c r="I21" s="75">
        <v>21336</v>
      </c>
      <c r="J21" s="75">
        <v>48537</v>
      </c>
      <c r="K21" s="75">
        <v>38089</v>
      </c>
      <c r="L21" s="76">
        <f t="shared" si="2"/>
        <v>893890</v>
      </c>
      <c r="M21" s="77"/>
    </row>
    <row r="22" spans="1:13" s="67" customFormat="1" ht="17.25" customHeight="1">
      <c r="A22" s="60" t="s">
        <v>24</v>
      </c>
      <c r="B22" s="75">
        <v>68718</v>
      </c>
      <c r="C22" s="75">
        <v>70634</v>
      </c>
      <c r="D22" s="75">
        <v>77442</v>
      </c>
      <c r="E22" s="75">
        <v>53028</v>
      </c>
      <c r="F22" s="75">
        <v>53623</v>
      </c>
      <c r="G22" s="75">
        <v>164181</v>
      </c>
      <c r="H22" s="75">
        <v>52418</v>
      </c>
      <c r="I22" s="75">
        <v>11372</v>
      </c>
      <c r="J22" s="75">
        <v>29795</v>
      </c>
      <c r="K22" s="75">
        <v>28730</v>
      </c>
      <c r="L22" s="76">
        <f t="shared" si="2"/>
        <v>609941</v>
      </c>
      <c r="M22" s="77"/>
    </row>
    <row r="23" spans="1:12" ht="17.25" customHeight="1">
      <c r="A23" s="12" t="s">
        <v>25</v>
      </c>
      <c r="B23" s="13">
        <v>8203</v>
      </c>
      <c r="C23" s="13">
        <v>9820</v>
      </c>
      <c r="D23" s="13">
        <v>8883</v>
      </c>
      <c r="E23" s="13">
        <v>6015</v>
      </c>
      <c r="F23" s="13">
        <v>5416</v>
      </c>
      <c r="G23" s="13">
        <v>15245</v>
      </c>
      <c r="H23" s="13">
        <v>8240</v>
      </c>
      <c r="I23" s="13">
        <v>1783</v>
      </c>
      <c r="J23" s="13">
        <v>3190</v>
      </c>
      <c r="K23" s="13">
        <v>2842</v>
      </c>
      <c r="L23" s="11">
        <f t="shared" si="2"/>
        <v>69637</v>
      </c>
    </row>
    <row r="24" spans="1:13" ht="17.25" customHeight="1">
      <c r="A24" s="16" t="s">
        <v>26</v>
      </c>
      <c r="B24" s="13">
        <f>+B25+B26</f>
        <v>132293</v>
      </c>
      <c r="C24" s="13">
        <f aca="true" t="shared" si="7" ref="C24:K24">+C25+C26</f>
        <v>193459</v>
      </c>
      <c r="D24" s="13">
        <f t="shared" si="7"/>
        <v>209272</v>
      </c>
      <c r="E24" s="13">
        <f t="shared" si="7"/>
        <v>126791</v>
      </c>
      <c r="F24" s="13">
        <f t="shared" si="7"/>
        <v>96633</v>
      </c>
      <c r="G24" s="13">
        <f t="shared" si="7"/>
        <v>195520</v>
      </c>
      <c r="H24" s="13">
        <f t="shared" si="7"/>
        <v>105967</v>
      </c>
      <c r="I24" s="13">
        <f t="shared" si="7"/>
        <v>34612</v>
      </c>
      <c r="J24" s="13">
        <f t="shared" si="7"/>
        <v>87785</v>
      </c>
      <c r="K24" s="13">
        <f t="shared" si="7"/>
        <v>58819</v>
      </c>
      <c r="L24" s="11">
        <f t="shared" si="2"/>
        <v>1241151</v>
      </c>
      <c r="M24" s="50"/>
    </row>
    <row r="25" spans="1:13" ht="17.25" customHeight="1">
      <c r="A25" s="12" t="s">
        <v>39</v>
      </c>
      <c r="B25" s="13">
        <v>77197</v>
      </c>
      <c r="C25" s="13">
        <v>117894</v>
      </c>
      <c r="D25" s="13">
        <v>128629</v>
      </c>
      <c r="E25" s="13">
        <v>78776</v>
      </c>
      <c r="F25" s="13">
        <v>56617</v>
      </c>
      <c r="G25" s="13">
        <v>118712</v>
      </c>
      <c r="H25" s="13">
        <v>63767</v>
      </c>
      <c r="I25" s="13">
        <v>23583</v>
      </c>
      <c r="J25" s="13">
        <v>50886</v>
      </c>
      <c r="K25" s="13">
        <v>34153</v>
      </c>
      <c r="L25" s="11">
        <f t="shared" si="2"/>
        <v>750214</v>
      </c>
      <c r="M25" s="49"/>
    </row>
    <row r="26" spans="1:13" ht="17.25" customHeight="1">
      <c r="A26" s="12" t="s">
        <v>40</v>
      </c>
      <c r="B26" s="13">
        <v>55096</v>
      </c>
      <c r="C26" s="13">
        <v>75565</v>
      </c>
      <c r="D26" s="13">
        <v>80643</v>
      </c>
      <c r="E26" s="13">
        <v>48015</v>
      </c>
      <c r="F26" s="13">
        <v>40016</v>
      </c>
      <c r="G26" s="13">
        <v>76808</v>
      </c>
      <c r="H26" s="13">
        <v>42200</v>
      </c>
      <c r="I26" s="13">
        <v>11029</v>
      </c>
      <c r="J26" s="13">
        <v>36899</v>
      </c>
      <c r="K26" s="13">
        <v>24666</v>
      </c>
      <c r="L26" s="11">
        <f t="shared" si="2"/>
        <v>490937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6601</v>
      </c>
      <c r="I27" s="11">
        <v>0</v>
      </c>
      <c r="J27" s="11">
        <v>0</v>
      </c>
      <c r="K27" s="11">
        <v>0</v>
      </c>
      <c r="L27" s="11">
        <f t="shared" si="2"/>
        <v>6601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63</v>
      </c>
      <c r="L29" s="11">
        <f t="shared" si="2"/>
        <v>63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13666.45</v>
      </c>
      <c r="I37" s="19">
        <v>0</v>
      </c>
      <c r="J37" s="19">
        <v>0</v>
      </c>
      <c r="K37" s="19">
        <v>0</v>
      </c>
      <c r="L37" s="23">
        <f>SUM(B37:K37)</f>
        <v>13666.45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1914588.53</v>
      </c>
      <c r="C49" s="22">
        <f aca="true" t="shared" si="11" ref="C49:H49">+C50+C62</f>
        <v>2845362.0400000005</v>
      </c>
      <c r="D49" s="22">
        <f t="shared" si="11"/>
        <v>3187973.4699999997</v>
      </c>
      <c r="E49" s="22">
        <f t="shared" si="11"/>
        <v>1852375.8599999999</v>
      </c>
      <c r="F49" s="22">
        <f t="shared" si="11"/>
        <v>1589911.3299999998</v>
      </c>
      <c r="G49" s="22">
        <f t="shared" si="11"/>
        <v>3309373.8700000006</v>
      </c>
      <c r="H49" s="22">
        <f t="shared" si="11"/>
        <v>1793678.47</v>
      </c>
      <c r="I49" s="22">
        <f>+I50+I62</f>
        <v>666309.19</v>
      </c>
      <c r="J49" s="22">
        <f>+J50+J62</f>
        <v>1081114.9700000002</v>
      </c>
      <c r="K49" s="22">
        <f>+K50+K62</f>
        <v>842669.81</v>
      </c>
      <c r="L49" s="22">
        <f aca="true" t="shared" si="12" ref="L49:L62">SUM(B49:K49)</f>
        <v>19083357.54</v>
      </c>
    </row>
    <row r="50" spans="1:12" ht="17.25" customHeight="1">
      <c r="A50" s="16" t="s">
        <v>60</v>
      </c>
      <c r="B50" s="23">
        <f>SUM(B51:B61)</f>
        <v>1897732.69</v>
      </c>
      <c r="C50" s="23">
        <f aca="true" t="shared" si="13" ref="C50:K50">SUM(C51:C61)</f>
        <v>2822013.8400000003</v>
      </c>
      <c r="D50" s="23">
        <f t="shared" si="13"/>
        <v>3168137.15</v>
      </c>
      <c r="E50" s="23">
        <f t="shared" si="13"/>
        <v>1828935.48</v>
      </c>
      <c r="F50" s="23">
        <f t="shared" si="13"/>
        <v>1576505.3099999998</v>
      </c>
      <c r="G50" s="23">
        <f t="shared" si="13"/>
        <v>3287829.6700000004</v>
      </c>
      <c r="H50" s="23">
        <f t="shared" si="13"/>
        <v>1777533.14</v>
      </c>
      <c r="I50" s="23">
        <f t="shared" si="13"/>
        <v>666309.19</v>
      </c>
      <c r="J50" s="23">
        <f t="shared" si="13"/>
        <v>1067147.4000000001</v>
      </c>
      <c r="K50" s="23">
        <f t="shared" si="13"/>
        <v>842669.81</v>
      </c>
      <c r="L50" s="23">
        <f t="shared" si="12"/>
        <v>18934813.68</v>
      </c>
    </row>
    <row r="51" spans="1:12" ht="17.25" customHeight="1">
      <c r="A51" s="34" t="s">
        <v>61</v>
      </c>
      <c r="B51" s="23">
        <f aca="true" t="shared" si="14" ref="B51:H51">ROUND(B32*B7,2)</f>
        <v>1848366.87</v>
      </c>
      <c r="C51" s="23">
        <f t="shared" si="14"/>
        <v>2750376.9</v>
      </c>
      <c r="D51" s="23">
        <f t="shared" si="14"/>
        <v>3084446.42</v>
      </c>
      <c r="E51" s="23">
        <f t="shared" si="14"/>
        <v>1782267.49</v>
      </c>
      <c r="F51" s="23">
        <f t="shared" si="14"/>
        <v>1513634.19</v>
      </c>
      <c r="G51" s="23">
        <f t="shared" si="14"/>
        <v>3195572.43</v>
      </c>
      <c r="H51" s="23">
        <f t="shared" si="14"/>
        <v>1717692.45</v>
      </c>
      <c r="I51" s="23">
        <f>ROUND(I32*I7,2)</f>
        <v>666309.19</v>
      </c>
      <c r="J51" s="23">
        <f>ROUND(J32*J7,2)</f>
        <v>1037572.56</v>
      </c>
      <c r="K51" s="23">
        <f>ROUND(K32*K7,2)</f>
        <v>836843.18</v>
      </c>
      <c r="L51" s="23">
        <f t="shared" si="12"/>
        <v>18433081.679999996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13666.45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13666.45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-179421.45</v>
      </c>
      <c r="C66" s="35">
        <f t="shared" si="15"/>
        <v>221197.64</v>
      </c>
      <c r="D66" s="35">
        <f t="shared" si="15"/>
        <v>-175266.43000000002</v>
      </c>
      <c r="E66" s="35">
        <f t="shared" si="15"/>
        <v>-126209.59000000001</v>
      </c>
      <c r="F66" s="35">
        <f t="shared" si="15"/>
        <v>-73161.30000000002</v>
      </c>
      <c r="G66" s="35">
        <f t="shared" si="15"/>
        <v>21516.340000000026</v>
      </c>
      <c r="H66" s="35">
        <f t="shared" si="15"/>
        <v>-173557.94</v>
      </c>
      <c r="I66" s="35">
        <f t="shared" si="15"/>
        <v>914160.6699999999</v>
      </c>
      <c r="J66" s="35">
        <f t="shared" si="15"/>
        <v>-80050</v>
      </c>
      <c r="K66" s="35">
        <f t="shared" si="15"/>
        <v>-35466.31</v>
      </c>
      <c r="L66" s="35">
        <f aca="true" t="shared" si="16" ref="L66:L116">SUM(B66:K66)</f>
        <v>313741.62999999995</v>
      </c>
    </row>
    <row r="67" spans="1:12" ht="18.75" customHeight="1">
      <c r="A67" s="16" t="s">
        <v>73</v>
      </c>
      <c r="B67" s="35">
        <f aca="true" t="shared" si="17" ref="B67:K67">B68+B69+B70+B71+B72+B73</f>
        <v>-192062.24</v>
      </c>
      <c r="C67" s="35">
        <f t="shared" si="17"/>
        <v>-218225.46</v>
      </c>
      <c r="D67" s="35">
        <f t="shared" si="17"/>
        <v>-202418.08000000002</v>
      </c>
      <c r="E67" s="35">
        <f t="shared" si="17"/>
        <v>-211718.33000000002</v>
      </c>
      <c r="F67" s="35">
        <f t="shared" si="17"/>
        <v>-156827.45</v>
      </c>
      <c r="G67" s="35">
        <f t="shared" si="17"/>
        <v>-257891.66999999998</v>
      </c>
      <c r="H67" s="35">
        <f t="shared" si="17"/>
        <v>-173128</v>
      </c>
      <c r="I67" s="35">
        <f t="shared" si="17"/>
        <v>-34664</v>
      </c>
      <c r="J67" s="35">
        <f t="shared" si="17"/>
        <v>-68580</v>
      </c>
      <c r="K67" s="35">
        <f t="shared" si="17"/>
        <v>-62952</v>
      </c>
      <c r="L67" s="35">
        <f t="shared" si="16"/>
        <v>-1578467.23</v>
      </c>
    </row>
    <row r="68" spans="1:13" s="67" customFormat="1" ht="18.75" customHeight="1">
      <c r="A68" s="60" t="s">
        <v>143</v>
      </c>
      <c r="B68" s="63">
        <f>-ROUND(B9*$D$3,2)</f>
        <v>-145880</v>
      </c>
      <c r="C68" s="63">
        <f aca="true" t="shared" si="18" ref="C68:J68">-ROUND(C9*$D$3,2)</f>
        <v>-212604</v>
      </c>
      <c r="D68" s="63">
        <f t="shared" si="18"/>
        <v>-183528</v>
      </c>
      <c r="E68" s="63">
        <f t="shared" si="18"/>
        <v>-136640</v>
      </c>
      <c r="F68" s="63">
        <f t="shared" si="18"/>
        <v>-83208</v>
      </c>
      <c r="G68" s="63">
        <f t="shared" si="18"/>
        <v>-188696</v>
      </c>
      <c r="H68" s="63">
        <f t="shared" si="18"/>
        <v>-173128</v>
      </c>
      <c r="I68" s="63">
        <f t="shared" si="18"/>
        <v>-34664</v>
      </c>
      <c r="J68" s="63">
        <f t="shared" si="18"/>
        <v>-68580</v>
      </c>
      <c r="K68" s="63">
        <f>-ROUND((K9+K29)*$D$3,2)</f>
        <v>-62952</v>
      </c>
      <c r="L68" s="63">
        <f t="shared" si="16"/>
        <v>-1289880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-372</v>
      </c>
      <c r="C70" s="35">
        <v>-348</v>
      </c>
      <c r="D70" s="35">
        <v>-216</v>
      </c>
      <c r="E70" s="35">
        <v>-412</v>
      </c>
      <c r="F70" s="35">
        <v>-304</v>
      </c>
      <c r="G70" s="35">
        <v>-200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-1852</v>
      </c>
    </row>
    <row r="71" spans="1:12" ht="18.75" customHeight="1">
      <c r="A71" s="12" t="s">
        <v>76</v>
      </c>
      <c r="B71" s="35">
        <v>-1232</v>
      </c>
      <c r="C71" s="35">
        <v>-588</v>
      </c>
      <c r="D71" s="35">
        <v>-908</v>
      </c>
      <c r="E71" s="35">
        <v>-672</v>
      </c>
      <c r="F71" s="35">
        <v>-476</v>
      </c>
      <c r="G71" s="35">
        <v>-252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-4128</v>
      </c>
    </row>
    <row r="72" spans="1:12" ht="18.75" customHeight="1">
      <c r="A72" s="12" t="s">
        <v>77</v>
      </c>
      <c r="B72" s="35">
        <v>-44578.24</v>
      </c>
      <c r="C72" s="35">
        <v>-4685.46</v>
      </c>
      <c r="D72" s="35">
        <v>-17766.08</v>
      </c>
      <c r="E72" s="35">
        <v>-73994.33</v>
      </c>
      <c r="F72" s="35">
        <v>-72839.45</v>
      </c>
      <c r="G72" s="35">
        <v>-68743.67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-282607.23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-14672.63</v>
      </c>
      <c r="G74" s="35">
        <f t="shared" si="19"/>
        <v>-34321.58</v>
      </c>
      <c r="H74" s="63">
        <f t="shared" si="19"/>
        <v>-15826.32</v>
      </c>
      <c r="I74" s="35">
        <f t="shared" si="19"/>
        <v>-68135.55</v>
      </c>
      <c r="J74" s="63">
        <f t="shared" si="19"/>
        <v>-11470</v>
      </c>
      <c r="K74" s="63">
        <f t="shared" si="19"/>
        <v>-7931.22</v>
      </c>
      <c r="L74" s="63">
        <f t="shared" si="16"/>
        <v>-230246.45000000004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63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63">
        <v>28679.21</v>
      </c>
      <c r="C111" s="63">
        <v>462725.76</v>
      </c>
      <c r="D111" s="63">
        <v>50264.98</v>
      </c>
      <c r="E111" s="63">
        <v>100943.48</v>
      </c>
      <c r="F111" s="63">
        <v>98338.78</v>
      </c>
      <c r="G111" s="63">
        <v>313729.59</v>
      </c>
      <c r="H111" s="63">
        <v>15396.38</v>
      </c>
      <c r="I111" s="63">
        <v>1016960.22</v>
      </c>
      <c r="J111" s="19">
        <v>0</v>
      </c>
      <c r="K111" s="63">
        <v>35416.91</v>
      </c>
      <c r="L111" s="63">
        <f t="shared" si="16"/>
        <v>2122455.31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1735167.08</v>
      </c>
      <c r="C114" s="24">
        <f t="shared" si="20"/>
        <v>3066559.6800000006</v>
      </c>
      <c r="D114" s="24">
        <f t="shared" si="20"/>
        <v>3012707.0399999996</v>
      </c>
      <c r="E114" s="24">
        <f t="shared" si="20"/>
        <v>1726166.2699999998</v>
      </c>
      <c r="F114" s="24">
        <f t="shared" si="20"/>
        <v>1516750.03</v>
      </c>
      <c r="G114" s="24">
        <f t="shared" si="20"/>
        <v>3330890.2100000004</v>
      </c>
      <c r="H114" s="24">
        <f t="shared" si="20"/>
        <v>1620120.5299999998</v>
      </c>
      <c r="I114" s="24">
        <f>+I115+I116</f>
        <v>1580469.8599999999</v>
      </c>
      <c r="J114" s="24">
        <f>+J115+J116</f>
        <v>1001064.9700000001</v>
      </c>
      <c r="K114" s="24">
        <f>+K115+K116</f>
        <v>807203.5000000001</v>
      </c>
      <c r="L114" s="45">
        <f t="shared" si="16"/>
        <v>19397099.169999998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1718311.24</v>
      </c>
      <c r="C115" s="24">
        <f t="shared" si="21"/>
        <v>3043211.4800000004</v>
      </c>
      <c r="D115" s="24">
        <f t="shared" si="21"/>
        <v>2992870.7199999997</v>
      </c>
      <c r="E115" s="24">
        <f t="shared" si="21"/>
        <v>1702725.89</v>
      </c>
      <c r="F115" s="24">
        <f t="shared" si="21"/>
        <v>1503344.01</v>
      </c>
      <c r="G115" s="24">
        <f t="shared" si="21"/>
        <v>3309346.0100000002</v>
      </c>
      <c r="H115" s="24">
        <f t="shared" si="21"/>
        <v>1603975.1999999997</v>
      </c>
      <c r="I115" s="24">
        <f t="shared" si="21"/>
        <v>1580469.8599999999</v>
      </c>
      <c r="J115" s="24">
        <f t="shared" si="21"/>
        <v>987097.4000000001</v>
      </c>
      <c r="K115" s="24">
        <f t="shared" si="21"/>
        <v>807203.5000000001</v>
      </c>
      <c r="L115" s="45">
        <f t="shared" si="16"/>
        <v>19248555.31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19397099.17</v>
      </c>
      <c r="M122" s="51"/>
    </row>
    <row r="123" spans="1:12" ht="18.75" customHeight="1">
      <c r="A123" s="26" t="s">
        <v>122</v>
      </c>
      <c r="B123" s="27">
        <v>215908.27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215908.27</v>
      </c>
    </row>
    <row r="124" spans="1:12" ht="18.75" customHeight="1">
      <c r="A124" s="26" t="s">
        <v>123</v>
      </c>
      <c r="B124" s="27">
        <v>1519258.81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1519258.81</v>
      </c>
    </row>
    <row r="125" spans="1:12" ht="18.75" customHeight="1">
      <c r="A125" s="26" t="s">
        <v>124</v>
      </c>
      <c r="B125" s="38">
        <v>0</v>
      </c>
      <c r="C125" s="27">
        <v>3066559.68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3066559.68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2803206.1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2803206.1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209500.95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209500.95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1708904.62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1708904.62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17261.65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17261.65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447245.98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447245.98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116704.24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116704.24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952799.81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952799.81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979345.77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979345.77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76840.53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76840.53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417684.76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417684.76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532258.55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532258.55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1324760.59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1324760.59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585452.8</v>
      </c>
      <c r="I139" s="38">
        <v>0</v>
      </c>
      <c r="J139" s="38">
        <v>0</v>
      </c>
      <c r="K139" s="38">
        <v>0</v>
      </c>
      <c r="L139" s="39">
        <f t="shared" si="23"/>
        <v>585452.8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1034667.73</v>
      </c>
      <c r="I140" s="38">
        <v>0</v>
      </c>
      <c r="J140" s="38">
        <v>0</v>
      </c>
      <c r="K140" s="38">
        <v>0</v>
      </c>
      <c r="L140" s="39">
        <f t="shared" si="23"/>
        <v>1034667.73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1580469.86</v>
      </c>
      <c r="J141" s="38">
        <v>0</v>
      </c>
      <c r="K141" s="38">
        <v>0</v>
      </c>
      <c r="L141" s="39">
        <f t="shared" si="23"/>
        <v>1580469.86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1001064.97</v>
      </c>
      <c r="K142" s="18">
        <v>0</v>
      </c>
      <c r="L142" s="39">
        <f t="shared" si="23"/>
        <v>1001064.97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807203.5</v>
      </c>
      <c r="L143" s="42">
        <f t="shared" si="23"/>
        <v>807203.5</v>
      </c>
    </row>
    <row r="144" spans="1:12" ht="18.75" customHeight="1">
      <c r="A144" s="89" t="s">
        <v>147</v>
      </c>
      <c r="B144" s="89"/>
      <c r="C144" s="89"/>
      <c r="D144" s="89"/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1001064.9700000001</v>
      </c>
      <c r="K144" s="47"/>
      <c r="L144" s="48"/>
    </row>
    <row r="145" ht="18" customHeight="1">
      <c r="A145" s="69" t="s">
        <v>148</v>
      </c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9">
    <mergeCell ref="A144:D144"/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2018-11-30T18:15:55Z</dcterms:modified>
  <cp:category/>
  <cp:version/>
  <cp:contentType/>
  <cp:contentStatus/>
</cp:coreProperties>
</file>