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<sst xmlns="http://schemas.openxmlformats.org/spreadsheetml/2006/main" count="147" uniqueCount="147">
  <si>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</si>
  <si>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</si>
  <si>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</si>
  <si>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</si>
  <si>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</si>
  <si>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</si>
  <si>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</si>
  <si>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</si>
  <si>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</si>
  <si>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</si>
  <si>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</si>
  <si>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</si>
  <si>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</si>
  <si>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</si>
  <si>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</si>
  <si>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</si>
  <si>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</si>
  <si>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</si>
  <si>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</si>
  <si>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</si>
  <si>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</si>
  <si>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</si>
  <si>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</si>
  <si>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</si>
  <si>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</si>
  <si>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</si>
  <si>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</si>
  <si>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</si>
  <si>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</si>
  <si>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</si>
  <si>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</si>
  <si>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</si>
  <si>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</si>
  <si>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</si>
  <si>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</si>
  <si>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</si>
  <si>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</si>
  <si>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</si>
  <si>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</si>
  <si>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</si>
  <si>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</si>
  <si>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</si>
  <si>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</si>
  <si>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</si>
  <si>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</si>
  <si>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</si>
  <si>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</si>
  <si>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</si>
  <si>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</si>
  <si>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</si>
  <si>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</si>
  <si>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</si>
  <si>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</si>
  <si>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</si>
  <si>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</si>
  <si>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</si>
  <si>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</si>
  <si>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</si>
  <si>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</si>
  <si>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</si>
  <si>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</si>
  <si>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</si>
  <si>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</si>
  <si>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</si>
  <si>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</si>
  <si>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</si>
  <si>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</si>
  <si>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</si>
  <si>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</si>
  <si>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</si>
  <si>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</si>
  <si>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</si>
  <si>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</si>
  <si>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</si>
  <si>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</si>
  <si>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</si>
  <si>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</si>
  <si>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</si>
  <si>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</si>
  <si>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</si>
  <si>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</si>
  <si>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</si>
  <si>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</si>
  <si>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</si>
  <si>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</si>
  <si>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</si>
  <si>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</si>
  <si>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</si>
  <si>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</si>
  <si>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</si>
  <si>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</si>
  <si>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</si>
  <si>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</si>
  <si>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</si>
  <si>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</si>
  <si>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</si>
  <si>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</si>
  <si>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</si>
  <si>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</si>
  <si>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</si>
  <si>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</si>
  <si>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</si>
  <si>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</si>
  <si>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</si>
  <si>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</si>
  <si>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</si>
  <si>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</si>
  <si>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</si>
  <si>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</si>
  <si>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</si>
  <si>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</si>
  <si>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</si>
  <si>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</si>
  <si>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</si>
  <si>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</si>
  <si>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</si>
  <si>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</si>
  <si>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</si>
  <si>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</si>
  <si>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</si>
  <si>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</si>
  <si>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</si>
  <si>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</si>
  <si>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</si>
  <si>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</si>
  <si>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</si>
  <si>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</si>
  <si>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</si>
  <si>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</si>
  <si>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</si>
  <si>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</si>
  <si>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</si>
  <si>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</si>
  <si>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</si>
  <si>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</si>
  <si>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</si>
  <si>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</si>
  <si>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</si>
  <si>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</si>
  <si>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</si>
  <si>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</si>
  <si>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</si>
  <si>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</si>
  <si>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</si>
  <si>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</si>
  <si>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</si>
  <si>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25/11/18 - VENCIMENTO 30/11/18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</si>
</sst>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164722</v>
      </c>
      <c r="C7" s="9">
        <f t="shared" si="0"/>
        <v>228189</v>
      </c>
      <c r="D7" s="9">
        <f t="shared" si="0"/>
        <v>246526</v>
      </c>
      <c r="E7" s="9">
        <f t="shared" si="0"/>
        <v>132873</v>
      </c>
      <c r="F7" s="9">
        <f t="shared" si="0"/>
        <v>138386</v>
      </c>
      <c r="G7" s="9">
        <f t="shared" si="0"/>
        <v>354905</v>
      </c>
      <c r="H7" s="9">
        <f t="shared" si="0"/>
        <v>129343</v>
      </c>
      <c r="I7" s="9">
        <f t="shared" si="0"/>
        <v>27320</v>
      </c>
      <c r="J7" s="9">
        <f t="shared" si="0"/>
        <v>107999</v>
      </c>
      <c r="K7" s="9">
        <f t="shared" si="0"/>
        <v>82137</v>
      </c>
      <c r="L7" s="9">
        <f t="shared" si="0"/>
        <v>1612400</v>
      </c>
      <c r="M7" s="49"/>
    </row>
    <row r="8" spans="1:12" ht="17.25" customHeight="1">
      <c r="A8" s="10" t="s">
        <v>38</v>
      </c>
      <c r="B8" s="11">
        <f>B9+B12+B16</f>
        <v>78772</v>
      </c>
      <c r="C8" s="11">
        <f aca="true" t="shared" si="1" ref="C8:K8">C9+C12+C16</f>
        <v>114015</v>
      </c>
      <c r="D8" s="11">
        <f t="shared" si="1"/>
        <v>111796</v>
      </c>
      <c r="E8" s="11">
        <f t="shared" si="1"/>
        <v>66494</v>
      </c>
      <c r="F8" s="11">
        <f t="shared" si="1"/>
        <v>61653</v>
      </c>
      <c r="G8" s="11">
        <f t="shared" si="1"/>
        <v>169192</v>
      </c>
      <c r="H8" s="11">
        <f t="shared" si="1"/>
        <v>68353</v>
      </c>
      <c r="I8" s="11">
        <f t="shared" si="1"/>
        <v>11798</v>
      </c>
      <c r="J8" s="11">
        <f t="shared" si="1"/>
        <v>50357</v>
      </c>
      <c r="K8" s="11">
        <f t="shared" si="1"/>
        <v>39727</v>
      </c>
      <c r="L8" s="11">
        <f aca="true" t="shared" si="2" ref="L8:L29">SUM(B8:K8)</f>
        <v>772157</v>
      </c>
    </row>
    <row r="9" spans="1:12" ht="17.25" customHeight="1">
      <c r="A9" s="15" t="s">
        <v>16</v>
      </c>
      <c r="B9" s="13">
        <f>+B10+B11</f>
        <v>14294</v>
      </c>
      <c r="C9" s="13">
        <f aca="true" t="shared" si="3" ref="C9:K9">+C10+C11</f>
        <v>22119</v>
      </c>
      <c r="D9" s="13">
        <f t="shared" si="3"/>
        <v>20607</v>
      </c>
      <c r="E9" s="13">
        <f t="shared" si="3"/>
        <v>11845</v>
      </c>
      <c r="F9" s="13">
        <f t="shared" si="3"/>
        <v>8616</v>
      </c>
      <c r="G9" s="13">
        <f t="shared" si="3"/>
        <v>18846</v>
      </c>
      <c r="H9" s="13">
        <f t="shared" si="3"/>
        <v>13508</v>
      </c>
      <c r="I9" s="13">
        <f t="shared" si="3"/>
        <v>2603</v>
      </c>
      <c r="J9" s="13">
        <f t="shared" si="3"/>
        <v>8954</v>
      </c>
      <c r="K9" s="13">
        <f t="shared" si="3"/>
        <v>6465</v>
      </c>
      <c r="L9" s="11">
        <f t="shared" si="2"/>
        <v>127857</v>
      </c>
    </row>
    <row r="10" spans="1:12" ht="17.25" customHeight="1">
      <c r="A10" s="29" t="s">
        <v>17</v>
      </c>
      <c r="B10" s="13">
        <v>14294</v>
      </c>
      <c r="C10" s="13">
        <v>22119</v>
      </c>
      <c r="D10" s="13">
        <v>20607</v>
      </c>
      <c r="E10" s="13">
        <v>11845</v>
      </c>
      <c r="F10" s="13">
        <v>8616</v>
      </c>
      <c r="G10" s="13">
        <v>18846</v>
      </c>
      <c r="H10" s="13">
        <v>13508</v>
      </c>
      <c r="I10" s="13">
        <v>2603</v>
      </c>
      <c r="J10" s="13">
        <v>8954</v>
      </c>
      <c r="K10" s="13">
        <v>6465</v>
      </c>
      <c r="L10" s="11">
        <f t="shared" si="2"/>
        <v>127857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60664</v>
      </c>
      <c r="C12" s="17">
        <f t="shared" si="4"/>
        <v>86516</v>
      </c>
      <c r="D12" s="17">
        <f t="shared" si="4"/>
        <v>85986</v>
      </c>
      <c r="E12" s="17">
        <f t="shared" si="4"/>
        <v>51636</v>
      </c>
      <c r="F12" s="17">
        <f t="shared" si="4"/>
        <v>49294</v>
      </c>
      <c r="G12" s="17">
        <f t="shared" si="4"/>
        <v>140983</v>
      </c>
      <c r="H12" s="17">
        <f t="shared" si="4"/>
        <v>51695</v>
      </c>
      <c r="I12" s="17">
        <f t="shared" si="4"/>
        <v>8541</v>
      </c>
      <c r="J12" s="17">
        <f t="shared" si="4"/>
        <v>39092</v>
      </c>
      <c r="K12" s="17">
        <f t="shared" si="4"/>
        <v>31223</v>
      </c>
      <c r="L12" s="11">
        <f t="shared" si="2"/>
        <v>605630</v>
      </c>
    </row>
    <row r="13" spans="1:14" s="67" customFormat="1" ht="17.25" customHeight="1">
      <c r="A13" s="74" t="s">
        <v>19</v>
      </c>
      <c r="B13" s="75">
        <v>28721</v>
      </c>
      <c r="C13" s="75">
        <v>43751</v>
      </c>
      <c r="D13" s="75">
        <v>44714</v>
      </c>
      <c r="E13" s="75">
        <v>25521</v>
      </c>
      <c r="F13" s="75">
        <v>23543</v>
      </c>
      <c r="G13" s="75">
        <v>61017</v>
      </c>
      <c r="H13" s="75">
        <v>20946</v>
      </c>
      <c r="I13" s="75">
        <v>4633</v>
      </c>
      <c r="J13" s="75">
        <v>20539</v>
      </c>
      <c r="K13" s="75">
        <v>14144</v>
      </c>
      <c r="L13" s="76">
        <f t="shared" si="2"/>
        <v>287529</v>
      </c>
      <c r="M13" s="77"/>
      <c r="N13" s="78"/>
    </row>
    <row r="14" spans="1:13" s="67" customFormat="1" ht="17.25" customHeight="1">
      <c r="A14" s="74" t="s">
        <v>20</v>
      </c>
      <c r="B14" s="75">
        <v>28474</v>
      </c>
      <c r="C14" s="75">
        <v>37990</v>
      </c>
      <c r="D14" s="75">
        <v>37736</v>
      </c>
      <c r="E14" s="75">
        <v>23328</v>
      </c>
      <c r="F14" s="75">
        <v>23792</v>
      </c>
      <c r="G14" s="75">
        <v>74497</v>
      </c>
      <c r="H14" s="75">
        <v>26931</v>
      </c>
      <c r="I14" s="75">
        <v>3447</v>
      </c>
      <c r="J14" s="75">
        <v>17008</v>
      </c>
      <c r="K14" s="75">
        <v>15758</v>
      </c>
      <c r="L14" s="76">
        <f t="shared" si="2"/>
        <v>288961</v>
      </c>
      <c r="M14" s="77"/>
    </row>
    <row r="15" spans="1:12" ht="17.25" customHeight="1">
      <c r="A15" s="14" t="s">
        <v>21</v>
      </c>
      <c r="B15" s="13">
        <v>3469</v>
      </c>
      <c r="C15" s="13">
        <v>4775</v>
      </c>
      <c r="D15" s="13">
        <v>3536</v>
      </c>
      <c r="E15" s="13">
        <v>2787</v>
      </c>
      <c r="F15" s="13">
        <v>1959</v>
      </c>
      <c r="G15" s="13">
        <v>5469</v>
      </c>
      <c r="H15" s="13">
        <v>3818</v>
      </c>
      <c r="I15" s="13">
        <v>461</v>
      </c>
      <c r="J15" s="13">
        <v>1545</v>
      </c>
      <c r="K15" s="13">
        <v>1321</v>
      </c>
      <c r="L15" s="11">
        <f t="shared" si="2"/>
        <v>29140</v>
      </c>
    </row>
    <row r="16" spans="1:12" ht="17.25" customHeight="1">
      <c r="A16" s="15" t="s">
        <v>34</v>
      </c>
      <c r="B16" s="13">
        <f>B17+B18+B19</f>
        <v>3814</v>
      </c>
      <c r="C16" s="13">
        <f aca="true" t="shared" si="5" ref="C16:K16">C17+C18+C19</f>
        <v>5380</v>
      </c>
      <c r="D16" s="13">
        <f t="shared" si="5"/>
        <v>5203</v>
      </c>
      <c r="E16" s="13">
        <f t="shared" si="5"/>
        <v>3013</v>
      </c>
      <c r="F16" s="13">
        <f t="shared" si="5"/>
        <v>3743</v>
      </c>
      <c r="G16" s="13">
        <f t="shared" si="5"/>
        <v>9363</v>
      </c>
      <c r="H16" s="13">
        <f t="shared" si="5"/>
        <v>3150</v>
      </c>
      <c r="I16" s="13">
        <f t="shared" si="5"/>
        <v>654</v>
      </c>
      <c r="J16" s="13">
        <f t="shared" si="5"/>
        <v>2311</v>
      </c>
      <c r="K16" s="13">
        <f t="shared" si="5"/>
        <v>2039</v>
      </c>
      <c r="L16" s="11">
        <f t="shared" si="2"/>
        <v>38670</v>
      </c>
    </row>
    <row r="17" spans="1:12" ht="17.25" customHeight="1">
      <c r="A17" s="14" t="s">
        <v>35</v>
      </c>
      <c r="B17" s="13">
        <v>3806</v>
      </c>
      <c r="C17" s="13">
        <v>5364</v>
      </c>
      <c r="D17" s="13">
        <v>5195</v>
      </c>
      <c r="E17" s="13">
        <v>3006</v>
      </c>
      <c r="F17" s="13">
        <v>3736</v>
      </c>
      <c r="G17" s="13">
        <v>9352</v>
      </c>
      <c r="H17" s="13">
        <v>3141</v>
      </c>
      <c r="I17" s="13">
        <v>653</v>
      </c>
      <c r="J17" s="13">
        <v>2307</v>
      </c>
      <c r="K17" s="13">
        <v>2037</v>
      </c>
      <c r="L17" s="11">
        <f t="shared" si="2"/>
        <v>38597</v>
      </c>
    </row>
    <row r="18" spans="1:12" ht="17.25" customHeight="1">
      <c r="A18" s="14" t="s">
        <v>36</v>
      </c>
      <c r="B18" s="13">
        <v>5</v>
      </c>
      <c r="C18" s="13">
        <v>10</v>
      </c>
      <c r="D18" s="13">
        <v>3</v>
      </c>
      <c r="E18" s="13">
        <v>5</v>
      </c>
      <c r="F18" s="13">
        <v>4</v>
      </c>
      <c r="G18" s="13">
        <v>7</v>
      </c>
      <c r="H18" s="13">
        <v>4</v>
      </c>
      <c r="I18" s="13">
        <v>0</v>
      </c>
      <c r="J18" s="13">
        <v>3</v>
      </c>
      <c r="K18" s="13">
        <v>1</v>
      </c>
      <c r="L18" s="11">
        <f t="shared" si="2"/>
        <v>42</v>
      </c>
    </row>
    <row r="19" spans="1:12" ht="17.25" customHeight="1">
      <c r="A19" s="14" t="s">
        <v>37</v>
      </c>
      <c r="B19" s="13">
        <v>3</v>
      </c>
      <c r="C19" s="13">
        <v>6</v>
      </c>
      <c r="D19" s="13">
        <v>5</v>
      </c>
      <c r="E19" s="13">
        <v>2</v>
      </c>
      <c r="F19" s="13">
        <v>3</v>
      </c>
      <c r="G19" s="13">
        <v>4</v>
      </c>
      <c r="H19" s="13">
        <v>5</v>
      </c>
      <c r="I19" s="13">
        <v>1</v>
      </c>
      <c r="J19" s="13">
        <v>1</v>
      </c>
      <c r="K19" s="13">
        <v>1</v>
      </c>
      <c r="L19" s="11">
        <f t="shared" si="2"/>
        <v>31</v>
      </c>
    </row>
    <row r="20" spans="1:12" ht="17.25" customHeight="1">
      <c r="A20" s="16" t="s">
        <v>22</v>
      </c>
      <c r="B20" s="11">
        <f>+B21+B22+B23</f>
        <v>46375</v>
      </c>
      <c r="C20" s="11">
        <f aca="true" t="shared" si="6" ref="C20:K20">+C21+C22+C23</f>
        <v>56140</v>
      </c>
      <c r="D20" s="11">
        <f t="shared" si="6"/>
        <v>67443</v>
      </c>
      <c r="E20" s="11">
        <f t="shared" si="6"/>
        <v>32505</v>
      </c>
      <c r="F20" s="11">
        <f t="shared" si="6"/>
        <v>47226</v>
      </c>
      <c r="G20" s="11">
        <f t="shared" si="6"/>
        <v>126217</v>
      </c>
      <c r="H20" s="11">
        <f t="shared" si="6"/>
        <v>33562</v>
      </c>
      <c r="I20" s="11">
        <f t="shared" si="6"/>
        <v>7398</v>
      </c>
      <c r="J20" s="11">
        <f t="shared" si="6"/>
        <v>26933</v>
      </c>
      <c r="K20" s="11">
        <f t="shared" si="6"/>
        <v>22736</v>
      </c>
      <c r="L20" s="11">
        <f t="shared" si="2"/>
        <v>466535</v>
      </c>
    </row>
    <row r="21" spans="1:13" s="67" customFormat="1" ht="17.25" customHeight="1">
      <c r="A21" s="60" t="s">
        <v>23</v>
      </c>
      <c r="B21" s="75">
        <v>26086</v>
      </c>
      <c r="C21" s="75">
        <v>34079</v>
      </c>
      <c r="D21" s="75">
        <v>42062</v>
      </c>
      <c r="E21" s="75">
        <v>19682</v>
      </c>
      <c r="F21" s="75">
        <v>26312</v>
      </c>
      <c r="G21" s="75">
        <v>61803</v>
      </c>
      <c r="H21" s="75">
        <v>18124</v>
      </c>
      <c r="I21" s="75">
        <v>4976</v>
      </c>
      <c r="J21" s="75">
        <v>16450</v>
      </c>
      <c r="K21" s="75">
        <v>12278</v>
      </c>
      <c r="L21" s="76">
        <f t="shared" si="2"/>
        <v>261852</v>
      </c>
      <c r="M21" s="77"/>
    </row>
    <row r="22" spans="1:13" s="67" customFormat="1" ht="17.25" customHeight="1">
      <c r="A22" s="60" t="s">
        <v>24</v>
      </c>
      <c r="B22" s="75">
        <v>18664</v>
      </c>
      <c r="C22" s="75">
        <v>20256</v>
      </c>
      <c r="D22" s="75">
        <v>23626</v>
      </c>
      <c r="E22" s="75">
        <v>11830</v>
      </c>
      <c r="F22" s="75">
        <v>19802</v>
      </c>
      <c r="G22" s="75">
        <v>61299</v>
      </c>
      <c r="H22" s="75">
        <v>14222</v>
      </c>
      <c r="I22" s="75">
        <v>2225</v>
      </c>
      <c r="J22" s="75">
        <v>9834</v>
      </c>
      <c r="K22" s="75">
        <v>9870</v>
      </c>
      <c r="L22" s="76">
        <f t="shared" si="2"/>
        <v>191628</v>
      </c>
      <c r="M22" s="77"/>
    </row>
    <row r="23" spans="1:12" ht="17.25" customHeight="1">
      <c r="A23" s="12" t="s">
        <v>25</v>
      </c>
      <c r="B23" s="13">
        <v>1625</v>
      </c>
      <c r="C23" s="13">
        <v>1805</v>
      </c>
      <c r="D23" s="13">
        <v>1755</v>
      </c>
      <c r="E23" s="13">
        <v>993</v>
      </c>
      <c r="F23" s="13">
        <v>1112</v>
      </c>
      <c r="G23" s="13">
        <v>3115</v>
      </c>
      <c r="H23" s="13">
        <v>1216</v>
      </c>
      <c r="I23" s="13">
        <v>197</v>
      </c>
      <c r="J23" s="13">
        <v>649</v>
      </c>
      <c r="K23" s="13">
        <v>588</v>
      </c>
      <c r="L23" s="11">
        <f t="shared" si="2"/>
        <v>13055</v>
      </c>
    </row>
    <row r="24" spans="1:13" ht="17.25" customHeight="1">
      <c r="A24" s="16" t="s">
        <v>26</v>
      </c>
      <c r="B24" s="13">
        <f>+B25+B26</f>
        <v>39575</v>
      </c>
      <c r="C24" s="13">
        <f aca="true" t="shared" si="7" ref="C24:K24">+C25+C26</f>
        <v>58034</v>
      </c>
      <c r="D24" s="13">
        <f t="shared" si="7"/>
        <v>67287</v>
      </c>
      <c r="E24" s="13">
        <f t="shared" si="7"/>
        <v>33874</v>
      </c>
      <c r="F24" s="13">
        <f t="shared" si="7"/>
        <v>29507</v>
      </c>
      <c r="G24" s="13">
        <f t="shared" si="7"/>
        <v>59496</v>
      </c>
      <c r="H24" s="13">
        <f t="shared" si="7"/>
        <v>25244</v>
      </c>
      <c r="I24" s="13">
        <f t="shared" si="7"/>
        <v>8124</v>
      </c>
      <c r="J24" s="13">
        <f t="shared" si="7"/>
        <v>30709</v>
      </c>
      <c r="K24" s="13">
        <f t="shared" si="7"/>
        <v>19674</v>
      </c>
      <c r="L24" s="11">
        <f t="shared" si="2"/>
        <v>371524</v>
      </c>
      <c r="M24" s="50"/>
    </row>
    <row r="25" spans="1:13" ht="17.25" customHeight="1">
      <c r="A25" s="12" t="s">
        <v>39</v>
      </c>
      <c r="B25" s="13">
        <v>26087</v>
      </c>
      <c r="C25" s="13">
        <v>39332</v>
      </c>
      <c r="D25" s="13">
        <v>47466</v>
      </c>
      <c r="E25" s="13">
        <v>24120</v>
      </c>
      <c r="F25" s="13">
        <v>18560</v>
      </c>
      <c r="G25" s="13">
        <v>39620</v>
      </c>
      <c r="H25" s="13">
        <v>16512</v>
      </c>
      <c r="I25" s="13">
        <v>6321</v>
      </c>
      <c r="J25" s="13">
        <v>20581</v>
      </c>
      <c r="K25" s="13">
        <v>12739</v>
      </c>
      <c r="L25" s="11">
        <f t="shared" si="2"/>
        <v>251338</v>
      </c>
      <c r="M25" s="49"/>
    </row>
    <row r="26" spans="1:13" ht="17.25" customHeight="1">
      <c r="A26" s="12" t="s">
        <v>40</v>
      </c>
      <c r="B26" s="13">
        <v>13488</v>
      </c>
      <c r="C26" s="13">
        <v>18702</v>
      </c>
      <c r="D26" s="13">
        <v>19821</v>
      </c>
      <c r="E26" s="13">
        <v>9754</v>
      </c>
      <c r="F26" s="13">
        <v>10947</v>
      </c>
      <c r="G26" s="13">
        <v>19876</v>
      </c>
      <c r="H26" s="13">
        <v>8732</v>
      </c>
      <c r="I26" s="13">
        <v>1803</v>
      </c>
      <c r="J26" s="13">
        <v>10128</v>
      </c>
      <c r="K26" s="13">
        <v>6935</v>
      </c>
      <c r="L26" s="11">
        <f t="shared" si="2"/>
        <v>120186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2184</v>
      </c>
      <c r="I27" s="11">
        <v>0</v>
      </c>
      <c r="J27" s="11">
        <v>0</v>
      </c>
      <c r="K27" s="11">
        <v>0</v>
      </c>
      <c r="L27" s="11">
        <f t="shared" si="2"/>
        <v>2184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34</v>
      </c>
      <c r="L29" s="11">
        <f t="shared" si="2"/>
        <v>34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27950.58</v>
      </c>
      <c r="I37" s="19">
        <v>0</v>
      </c>
      <c r="J37" s="19">
        <v>0</v>
      </c>
      <c r="K37" s="19">
        <v>0</v>
      </c>
      <c r="L37" s="23">
        <f>SUM(B37:K37)</f>
        <v>27950.58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540200.6799999999</v>
      </c>
      <c r="C49" s="22">
        <f aca="true" t="shared" si="11" ref="C49:H49">+C50+C62</f>
        <v>834012.98</v>
      </c>
      <c r="D49" s="22">
        <f t="shared" si="11"/>
        <v>984049.5499999999</v>
      </c>
      <c r="E49" s="22">
        <f t="shared" si="11"/>
        <v>475651.05000000005</v>
      </c>
      <c r="F49" s="22">
        <f t="shared" si="11"/>
        <v>489301.94</v>
      </c>
      <c r="G49" s="22">
        <f t="shared" si="11"/>
        <v>1029948.34</v>
      </c>
      <c r="H49" s="22">
        <f t="shared" si="11"/>
        <v>466093.28</v>
      </c>
      <c r="I49" s="22">
        <f>+I50+I62</f>
        <v>142274.36</v>
      </c>
      <c r="J49" s="22">
        <f>+J50+J62</f>
        <v>371717.32</v>
      </c>
      <c r="K49" s="22">
        <f>+K50+K62</f>
        <v>270217.42</v>
      </c>
      <c r="L49" s="22">
        <f aca="true" t="shared" si="12" ref="L49:L62">SUM(B49:K49)</f>
        <v>5603466.920000001</v>
      </c>
    </row>
    <row r="50" spans="1:12" ht="17.25" customHeight="1">
      <c r="A50" s="16" t="s">
        <v>60</v>
      </c>
      <c r="B50" s="23">
        <f>SUM(B51:B61)</f>
        <v>523344.83999999997</v>
      </c>
      <c r="C50" s="23">
        <f aca="true" t="shared" si="13" ref="C50:K50">SUM(C51:C61)</f>
        <v>810664.78</v>
      </c>
      <c r="D50" s="23">
        <f t="shared" si="13"/>
        <v>964213.23</v>
      </c>
      <c r="E50" s="23">
        <f t="shared" si="13"/>
        <v>452210.67000000004</v>
      </c>
      <c r="F50" s="23">
        <f t="shared" si="13"/>
        <v>475895.92</v>
      </c>
      <c r="G50" s="23">
        <f t="shared" si="13"/>
        <v>1008404.14</v>
      </c>
      <c r="H50" s="23">
        <f t="shared" si="13"/>
        <v>449947.95</v>
      </c>
      <c r="I50" s="23">
        <f t="shared" si="13"/>
        <v>142274.36</v>
      </c>
      <c r="J50" s="23">
        <f t="shared" si="13"/>
        <v>357749.75</v>
      </c>
      <c r="K50" s="23">
        <f t="shared" si="13"/>
        <v>270217.42</v>
      </c>
      <c r="L50" s="23">
        <f t="shared" si="12"/>
        <v>5454923.0600000005</v>
      </c>
    </row>
    <row r="51" spans="1:12" ht="17.25" customHeight="1">
      <c r="A51" s="34" t="s">
        <v>61</v>
      </c>
      <c r="B51" s="23">
        <f aca="true" t="shared" si="14" ref="B51:H51">ROUND(B32*B7,2)</f>
        <v>519253.16</v>
      </c>
      <c r="C51" s="23">
        <f t="shared" si="14"/>
        <v>804891.06</v>
      </c>
      <c r="D51" s="23">
        <f t="shared" si="14"/>
        <v>957827.47</v>
      </c>
      <c r="E51" s="23">
        <f t="shared" si="14"/>
        <v>448765.27</v>
      </c>
      <c r="F51" s="23">
        <f t="shared" si="14"/>
        <v>472519</v>
      </c>
      <c r="G51" s="23">
        <f t="shared" si="14"/>
        <v>1000974.06</v>
      </c>
      <c r="H51" s="23">
        <f t="shared" si="14"/>
        <v>418282.33</v>
      </c>
      <c r="I51" s="23">
        <f>ROUND(I32*I7,2)</f>
        <v>142274.36</v>
      </c>
      <c r="J51" s="23">
        <f>ROUND(J32*J7,2)</f>
        <v>355532.71</v>
      </c>
      <c r="K51" s="23">
        <f>ROUND(K32*K7,2)</f>
        <v>264390.79</v>
      </c>
      <c r="L51" s="23">
        <f t="shared" si="12"/>
        <v>5384710.21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27950.58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27950.58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3922.03</v>
      </c>
      <c r="L59" s="23">
        <f t="shared" si="12"/>
        <v>3922.03</v>
      </c>
    </row>
    <row r="60" spans="1:12" ht="17.25" customHeight="1">
      <c r="A60" s="12" t="s">
        <v>69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16855.84</v>
      </c>
      <c r="C62" s="36">
        <v>23348.2</v>
      </c>
      <c r="D62" s="36">
        <v>19836.32</v>
      </c>
      <c r="E62" s="36">
        <v>23440.38</v>
      </c>
      <c r="F62" s="36">
        <v>13406.02</v>
      </c>
      <c r="G62" s="36">
        <v>21544.2</v>
      </c>
      <c r="H62" s="36">
        <v>16145.33</v>
      </c>
      <c r="I62" s="19">
        <v>0</v>
      </c>
      <c r="J62" s="36">
        <v>13967.57</v>
      </c>
      <c r="K62" s="19">
        <v>0</v>
      </c>
      <c r="L62" s="36">
        <f t="shared" si="12"/>
        <v>148543.86000000002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-57176</v>
      </c>
      <c r="C66" s="35">
        <f t="shared" si="15"/>
        <v>-88496.03</v>
      </c>
      <c r="D66" s="35">
        <f t="shared" si="15"/>
        <v>-83531.33</v>
      </c>
      <c r="E66" s="35">
        <f t="shared" si="15"/>
        <v>-47380</v>
      </c>
      <c r="F66" s="35">
        <f t="shared" si="15"/>
        <v>-35464</v>
      </c>
      <c r="G66" s="35">
        <f t="shared" si="15"/>
        <v>-77384</v>
      </c>
      <c r="H66" s="35">
        <f t="shared" si="15"/>
        <v>-54032</v>
      </c>
      <c r="I66" s="35">
        <f t="shared" si="15"/>
        <v>-57375.47</v>
      </c>
      <c r="J66" s="35">
        <f t="shared" si="15"/>
        <v>-35816</v>
      </c>
      <c r="K66" s="35">
        <f t="shared" si="15"/>
        <v>-26389.33</v>
      </c>
      <c r="L66" s="35">
        <f aca="true" t="shared" si="16" ref="L66:L116">SUM(B66:K66)</f>
        <v>-563044.1599999999</v>
      </c>
    </row>
    <row r="67" spans="1:12" ht="18.75" customHeight="1">
      <c r="A67" s="16" t="s">
        <v>73</v>
      </c>
      <c r="B67" s="35">
        <f aca="true" t="shared" si="17" ref="B67:K67">B68+B69+B70+B71+B72+B73</f>
        <v>-57176</v>
      </c>
      <c r="C67" s="35">
        <f t="shared" si="17"/>
        <v>-88476</v>
      </c>
      <c r="D67" s="35">
        <f t="shared" si="17"/>
        <v>-82428</v>
      </c>
      <c r="E67" s="35">
        <f t="shared" si="17"/>
        <v>-47380</v>
      </c>
      <c r="F67" s="35">
        <f t="shared" si="17"/>
        <v>-34464</v>
      </c>
      <c r="G67" s="35">
        <f t="shared" si="17"/>
        <v>-75384</v>
      </c>
      <c r="H67" s="35">
        <f t="shared" si="17"/>
        <v>-54032</v>
      </c>
      <c r="I67" s="35">
        <f t="shared" si="17"/>
        <v>-10412</v>
      </c>
      <c r="J67" s="35">
        <f t="shared" si="17"/>
        <v>-35816</v>
      </c>
      <c r="K67" s="35">
        <f t="shared" si="17"/>
        <v>-25996</v>
      </c>
      <c r="L67" s="35">
        <f t="shared" si="16"/>
        <v>-511564</v>
      </c>
    </row>
    <row r="68" spans="1:13" s="67" customFormat="1" ht="18.75" customHeight="1">
      <c r="A68" s="60" t="s">
        <v>144</v>
      </c>
      <c r="B68" s="63">
        <f>-ROUND(B9*$D$3,2)</f>
        <v>-57176</v>
      </c>
      <c r="C68" s="63">
        <f aca="true" t="shared" si="18" ref="C68:J68">-ROUND(C9*$D$3,2)</f>
        <v>-88476</v>
      </c>
      <c r="D68" s="63">
        <f t="shared" si="18"/>
        <v>-82428</v>
      </c>
      <c r="E68" s="63">
        <f t="shared" si="18"/>
        <v>-47380</v>
      </c>
      <c r="F68" s="63">
        <f t="shared" si="18"/>
        <v>-34464</v>
      </c>
      <c r="G68" s="63">
        <f t="shared" si="18"/>
        <v>-75384</v>
      </c>
      <c r="H68" s="63">
        <f t="shared" si="18"/>
        <v>-54032</v>
      </c>
      <c r="I68" s="63">
        <f t="shared" si="18"/>
        <v>-10412</v>
      </c>
      <c r="J68" s="63">
        <f t="shared" si="18"/>
        <v>-35816</v>
      </c>
      <c r="K68" s="63">
        <f>-ROUND((K9+K29)*$D$3,2)</f>
        <v>-25996</v>
      </c>
      <c r="L68" s="63">
        <f t="shared" si="16"/>
        <v>-511564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19">
        <v>0</v>
      </c>
      <c r="C74" s="63">
        <f aca="true" t="shared" si="19" ref="B74:K74">SUM(C75:C110)</f>
        <v>-20.03</v>
      </c>
      <c r="D74" s="35">
        <f t="shared" si="19"/>
        <v>-1103.33</v>
      </c>
      <c r="E74" s="19">
        <v>0</v>
      </c>
      <c r="F74" s="35">
        <f t="shared" si="19"/>
        <v>-1000</v>
      </c>
      <c r="G74" s="35">
        <f t="shared" si="19"/>
        <v>-2000</v>
      </c>
      <c r="H74" s="19">
        <v>0</v>
      </c>
      <c r="I74" s="35">
        <f t="shared" si="19"/>
        <v>-46963.47</v>
      </c>
      <c r="J74" s="19">
        <v>0</v>
      </c>
      <c r="K74" s="63">
        <f t="shared" si="19"/>
        <v>-393.33</v>
      </c>
      <c r="L74" s="63">
        <f t="shared" si="16"/>
        <v>-51480.16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-1103.33</v>
      </c>
      <c r="E77" s="19">
        <v>0</v>
      </c>
      <c r="F77" s="19">
        <v>0</v>
      </c>
      <c r="G77" s="19">
        <v>0</v>
      </c>
      <c r="H77" s="19">
        <v>0</v>
      </c>
      <c r="I77" s="44">
        <v>-2571.87</v>
      </c>
      <c r="J77" s="19">
        <v>0</v>
      </c>
      <c r="K77" s="44">
        <v>-393.33</v>
      </c>
      <c r="L77" s="63">
        <f t="shared" si="16"/>
        <v>-4068.5299999999997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34" t="s">
        <v>84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63">
        <v>-1000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-3000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483024.68</v>
      </c>
      <c r="C114" s="24">
        <f t="shared" si="20"/>
        <v>745516.95</v>
      </c>
      <c r="D114" s="24">
        <f t="shared" si="20"/>
        <v>900518.22</v>
      </c>
      <c r="E114" s="24">
        <f t="shared" si="20"/>
        <v>428271.05000000005</v>
      </c>
      <c r="F114" s="24">
        <f t="shared" si="20"/>
        <v>453837.94</v>
      </c>
      <c r="G114" s="24">
        <f t="shared" si="20"/>
        <v>952564.34</v>
      </c>
      <c r="H114" s="24">
        <f t="shared" si="20"/>
        <v>412061.28</v>
      </c>
      <c r="I114" s="24">
        <f>+I115+I116</f>
        <v>84898.88999999998</v>
      </c>
      <c r="J114" s="24">
        <f>+J115+J116</f>
        <v>335901.32</v>
      </c>
      <c r="K114" s="24">
        <f>+K115+K116</f>
        <v>243828.09</v>
      </c>
      <c r="L114" s="45">
        <f t="shared" si="16"/>
        <v>5040422.759999999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466168.83999999997</v>
      </c>
      <c r="C115" s="24">
        <f t="shared" si="21"/>
        <v>722168.75</v>
      </c>
      <c r="D115" s="24">
        <f t="shared" si="21"/>
        <v>880681.9</v>
      </c>
      <c r="E115" s="24">
        <f t="shared" si="21"/>
        <v>404830.67000000004</v>
      </c>
      <c r="F115" s="24">
        <f t="shared" si="21"/>
        <v>440431.92</v>
      </c>
      <c r="G115" s="24">
        <f t="shared" si="21"/>
        <v>931020.14</v>
      </c>
      <c r="H115" s="24">
        <f t="shared" si="21"/>
        <v>395915.95</v>
      </c>
      <c r="I115" s="24">
        <f t="shared" si="21"/>
        <v>84898.88999999998</v>
      </c>
      <c r="J115" s="24">
        <f t="shared" si="21"/>
        <v>321933.75</v>
      </c>
      <c r="K115" s="24">
        <f t="shared" si="21"/>
        <v>243828.09</v>
      </c>
      <c r="L115" s="45">
        <f t="shared" si="16"/>
        <v>4891878.899999999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16855.84</v>
      </c>
      <c r="C116" s="24">
        <f t="shared" si="22"/>
        <v>23348.2</v>
      </c>
      <c r="D116" s="24">
        <f t="shared" si="22"/>
        <v>19836.32</v>
      </c>
      <c r="E116" s="24">
        <f t="shared" si="22"/>
        <v>23440.38</v>
      </c>
      <c r="F116" s="24">
        <f t="shared" si="22"/>
        <v>13406.02</v>
      </c>
      <c r="G116" s="24">
        <f t="shared" si="22"/>
        <v>21544.2</v>
      </c>
      <c r="H116" s="24">
        <f t="shared" si="22"/>
        <v>16145.33</v>
      </c>
      <c r="I116" s="19">
        <f t="shared" si="22"/>
        <v>0</v>
      </c>
      <c r="J116" s="24">
        <f t="shared" si="22"/>
        <v>13967.57</v>
      </c>
      <c r="K116" s="24">
        <f t="shared" si="22"/>
        <v>0</v>
      </c>
      <c r="L116" s="45">
        <f t="shared" si="16"/>
        <v>148543.86000000002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5040422.77</v>
      </c>
      <c r="M122" s="51"/>
    </row>
    <row r="123" spans="1:12" ht="18.75" customHeight="1">
      <c r="A123" s="26" t="s">
        <v>123</v>
      </c>
      <c r="B123" s="27">
        <v>60155.33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60155.33</v>
      </c>
    </row>
    <row r="124" spans="1:12" ht="18.75" customHeight="1">
      <c r="A124" s="26" t="s">
        <v>124</v>
      </c>
      <c r="B124" s="27">
        <v>422869.35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422869.35</v>
      </c>
    </row>
    <row r="125" spans="1:12" ht="18.75" customHeight="1">
      <c r="A125" s="26" t="s">
        <v>125</v>
      </c>
      <c r="B125" s="38">
        <v>0</v>
      </c>
      <c r="C125" s="27">
        <v>745516.96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745516.96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838870.48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838870.48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61647.73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61647.73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423988.34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423988.34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4282.71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4282.71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132365.41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132365.41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41886.35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41886.35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279586.18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279586.18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270352.24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270352.24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29269.7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29269.7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128755.29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128755.29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130738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130738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393449.11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393449.11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143459.53</v>
      </c>
      <c r="I139" s="38">
        <v>0</v>
      </c>
      <c r="J139" s="38">
        <v>0</v>
      </c>
      <c r="K139" s="38">
        <v>0</v>
      </c>
      <c r="L139" s="39">
        <f t="shared" si="23"/>
        <v>143459.53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268601.76</v>
      </c>
      <c r="I140" s="38">
        <v>0</v>
      </c>
      <c r="J140" s="38">
        <v>0</v>
      </c>
      <c r="K140" s="38">
        <v>0</v>
      </c>
      <c r="L140" s="39">
        <f t="shared" si="23"/>
        <v>268601.76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84898.89</v>
      </c>
      <c r="J141" s="38">
        <v>0</v>
      </c>
      <c r="K141" s="38">
        <v>0</v>
      </c>
      <c r="L141" s="39">
        <f t="shared" si="23"/>
        <v>84898.89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335901.32</v>
      </c>
      <c r="K142" s="18">
        <v>0</v>
      </c>
      <c r="L142" s="39">
        <f t="shared" si="23"/>
        <v>335901.32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243828.09</v>
      </c>
      <c r="L143" s="42">
        <f t="shared" si="23"/>
        <v>243828.09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335901.32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2018-11-29T17:56:12Z</dcterms:modified>
  <cp:category/>
  <cp:version/>
  <cp:contentType/>
  <cp:contentStatus/>
</cp:coreProperties>
</file>