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<sst xmlns="http://schemas.openxmlformats.org/spreadsheetml/2006/main" count="147" uniqueCount="147">
  <si>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</si>
  <si>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</si>
  <si>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</si>
  <si>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</si>
  <si>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</si>
  <si>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</si>
  <si>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</si>
  <si>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</si>
  <si>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</si>
  <si>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</si>
  <si>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</si>
  <si>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</si>
  <si>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</si>
  <si>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</si>
  <si>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</si>
  <si>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</si>
  <si>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</si>
  <si>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</si>
  <si>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</si>
  <si>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</si>
  <si>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</si>
  <si>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</si>
  <si>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</si>
  <si>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</si>
  <si>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</si>
  <si>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</si>
  <si>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</si>
  <si>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</si>
  <si>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</si>
  <si>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</si>
  <si>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</si>
  <si>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</si>
  <si>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</si>
  <si>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</si>
  <si>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</si>
  <si>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</si>
  <si>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</si>
  <si>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</si>
  <si>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</si>
  <si>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</si>
  <si>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</si>
  <si>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</si>
  <si>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</si>
  <si>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</si>
  <si>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</si>
  <si>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</si>
  <si>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</si>
  <si>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</si>
  <si>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</si>
  <si>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</si>
  <si>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</si>
  <si>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</si>
  <si>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</si>
  <si>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</si>
  <si>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</si>
  <si>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</si>
  <si>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</si>
  <si>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</si>
  <si>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</si>
  <si>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</si>
  <si>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</si>
  <si>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</si>
  <si>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</si>
  <si>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</si>
  <si>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</si>
  <si>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</si>
  <si>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</si>
  <si>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</si>
  <si>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</si>
  <si>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</si>
  <si>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</si>
  <si>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</si>
  <si>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</si>
  <si>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</si>
  <si>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</si>
  <si>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</si>
  <si>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</si>
  <si>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</si>
  <si>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</si>
  <si>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</si>
  <si>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</si>
  <si>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</si>
  <si>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</si>
  <si>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</si>
  <si>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</si>
  <si>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</si>
  <si>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</si>
  <si>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</si>
  <si>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</si>
  <si>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</si>
  <si>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</si>
  <si>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</si>
  <si>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</si>
  <si>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</si>
  <si>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</si>
  <si>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</si>
  <si>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</si>
  <si>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</si>
  <si>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</si>
  <si>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</si>
  <si>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</si>
  <si>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</si>
  <si>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</si>
  <si>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</si>
  <si>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</si>
  <si>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</si>
  <si>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</si>
  <si>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</si>
  <si>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</si>
  <si>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</si>
  <si>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</si>
  <si>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</si>
  <si>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</si>
  <si>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</si>
  <si>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</si>
  <si>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</si>
  <si>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</si>
  <si>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</si>
  <si>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</si>
  <si>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</si>
  <si>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</si>
  <si>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</si>
  <si>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</si>
  <si>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</si>
  <si>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</si>
  <si>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</si>
  <si>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</si>
  <si>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</si>
  <si>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</si>
  <si>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</si>
  <si>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</si>
  <si>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</si>
  <si>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</si>
  <si>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</si>
  <si>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</si>
  <si>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</si>
  <si>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</si>
  <si>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</si>
  <si>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</si>
  <si>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</si>
  <si>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</si>
  <si>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</si>
  <si>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</si>
  <si>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</si>
  <si>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</si>
  <si>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</si>
  <si>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24/11/18 - VENCIMENTO 30/11/18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</si>
</sst>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328548</v>
      </c>
      <c r="C7" s="9">
        <f t="shared" si="0"/>
        <v>432083</v>
      </c>
      <c r="D7" s="9">
        <f t="shared" si="0"/>
        <v>468545</v>
      </c>
      <c r="E7" s="9">
        <f t="shared" si="0"/>
        <v>263593</v>
      </c>
      <c r="F7" s="9">
        <f t="shared" si="0"/>
        <v>249458</v>
      </c>
      <c r="G7" s="9">
        <f t="shared" si="0"/>
        <v>627918</v>
      </c>
      <c r="H7" s="9">
        <f t="shared" si="0"/>
        <v>254759</v>
      </c>
      <c r="I7" s="9">
        <f t="shared" si="0"/>
        <v>61912</v>
      </c>
      <c r="J7" s="9">
        <f t="shared" si="0"/>
        <v>186593</v>
      </c>
      <c r="K7" s="9">
        <f t="shared" si="0"/>
        <v>146768</v>
      </c>
      <c r="L7" s="9">
        <f t="shared" si="0"/>
        <v>3020177</v>
      </c>
      <c r="M7" s="49"/>
    </row>
    <row r="8" spans="1:12" ht="17.25" customHeight="1">
      <c r="A8" s="10" t="s">
        <v>38</v>
      </c>
      <c r="B8" s="11">
        <f>B9+B12+B16</f>
        <v>160448</v>
      </c>
      <c r="C8" s="11">
        <f aca="true" t="shared" si="1" ref="C8:K8">C9+C12+C16</f>
        <v>221465</v>
      </c>
      <c r="D8" s="11">
        <f t="shared" si="1"/>
        <v>226069</v>
      </c>
      <c r="E8" s="11">
        <f t="shared" si="1"/>
        <v>135353</v>
      </c>
      <c r="F8" s="11">
        <f t="shared" si="1"/>
        <v>114384</v>
      </c>
      <c r="G8" s="11">
        <f t="shared" si="1"/>
        <v>305726</v>
      </c>
      <c r="H8" s="11">
        <f t="shared" si="1"/>
        <v>138983</v>
      </c>
      <c r="I8" s="11">
        <f t="shared" si="1"/>
        <v>28470</v>
      </c>
      <c r="J8" s="11">
        <f t="shared" si="1"/>
        <v>89523</v>
      </c>
      <c r="K8" s="11">
        <f t="shared" si="1"/>
        <v>73911</v>
      </c>
      <c r="L8" s="11">
        <f aca="true" t="shared" si="2" ref="L8:L29">SUM(B8:K8)</f>
        <v>1494332</v>
      </c>
    </row>
    <row r="9" spans="1:12" ht="17.25" customHeight="1">
      <c r="A9" s="15" t="s">
        <v>16</v>
      </c>
      <c r="B9" s="13">
        <f>+B10+B11</f>
        <v>24747</v>
      </c>
      <c r="C9" s="13">
        <f aca="true" t="shared" si="3" ref="C9:K9">+C10+C11</f>
        <v>38000</v>
      </c>
      <c r="D9" s="13">
        <f t="shared" si="3"/>
        <v>35323</v>
      </c>
      <c r="E9" s="13">
        <f t="shared" si="3"/>
        <v>21893</v>
      </c>
      <c r="F9" s="13">
        <f t="shared" si="3"/>
        <v>13531</v>
      </c>
      <c r="G9" s="13">
        <f t="shared" si="3"/>
        <v>29060</v>
      </c>
      <c r="H9" s="13">
        <f t="shared" si="3"/>
        <v>24284</v>
      </c>
      <c r="I9" s="13">
        <f t="shared" si="3"/>
        <v>5658</v>
      </c>
      <c r="J9" s="13">
        <f t="shared" si="3"/>
        <v>13072</v>
      </c>
      <c r="K9" s="13">
        <f t="shared" si="3"/>
        <v>10134</v>
      </c>
      <c r="L9" s="11">
        <f t="shared" si="2"/>
        <v>215702</v>
      </c>
    </row>
    <row r="10" spans="1:12" ht="17.25" customHeight="1">
      <c r="A10" s="29" t="s">
        <v>17</v>
      </c>
      <c r="B10" s="13">
        <v>24747</v>
      </c>
      <c r="C10" s="13">
        <v>38000</v>
      </c>
      <c r="D10" s="13">
        <v>35323</v>
      </c>
      <c r="E10" s="13">
        <v>21893</v>
      </c>
      <c r="F10" s="13">
        <v>13531</v>
      </c>
      <c r="G10" s="13">
        <v>29060</v>
      </c>
      <c r="H10" s="13">
        <v>24284</v>
      </c>
      <c r="I10" s="13">
        <v>5658</v>
      </c>
      <c r="J10" s="13">
        <v>13072</v>
      </c>
      <c r="K10" s="13">
        <v>10134</v>
      </c>
      <c r="L10" s="11">
        <f t="shared" si="2"/>
        <v>215702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128585</v>
      </c>
      <c r="C12" s="17">
        <f t="shared" si="4"/>
        <v>173519</v>
      </c>
      <c r="D12" s="17">
        <f t="shared" si="4"/>
        <v>181244</v>
      </c>
      <c r="E12" s="17">
        <f t="shared" si="4"/>
        <v>107697</v>
      </c>
      <c r="F12" s="17">
        <f t="shared" si="4"/>
        <v>94094</v>
      </c>
      <c r="G12" s="17">
        <f t="shared" si="4"/>
        <v>259811</v>
      </c>
      <c r="H12" s="17">
        <f t="shared" si="4"/>
        <v>108768</v>
      </c>
      <c r="I12" s="17">
        <f t="shared" si="4"/>
        <v>21426</v>
      </c>
      <c r="J12" s="17">
        <f t="shared" si="4"/>
        <v>72487</v>
      </c>
      <c r="K12" s="17">
        <f t="shared" si="4"/>
        <v>60137</v>
      </c>
      <c r="L12" s="11">
        <f t="shared" si="2"/>
        <v>1207768</v>
      </c>
    </row>
    <row r="13" spans="1:14" s="67" customFormat="1" ht="17.25" customHeight="1">
      <c r="A13" s="74" t="s">
        <v>19</v>
      </c>
      <c r="B13" s="75">
        <v>64088</v>
      </c>
      <c r="C13" s="75">
        <v>91599</v>
      </c>
      <c r="D13" s="75">
        <v>98030</v>
      </c>
      <c r="E13" s="75">
        <v>55168</v>
      </c>
      <c r="F13" s="75">
        <v>47993</v>
      </c>
      <c r="G13" s="75">
        <v>120390</v>
      </c>
      <c r="H13" s="75">
        <v>49354</v>
      </c>
      <c r="I13" s="75">
        <v>12137</v>
      </c>
      <c r="J13" s="75">
        <v>39287</v>
      </c>
      <c r="K13" s="75">
        <v>28960</v>
      </c>
      <c r="L13" s="76">
        <f t="shared" si="2"/>
        <v>607006</v>
      </c>
      <c r="M13" s="77"/>
      <c r="N13" s="78"/>
    </row>
    <row r="14" spans="1:13" s="67" customFormat="1" ht="17.25" customHeight="1">
      <c r="A14" s="74" t="s">
        <v>20</v>
      </c>
      <c r="B14" s="75">
        <v>57831</v>
      </c>
      <c r="C14" s="75">
        <v>72074</v>
      </c>
      <c r="D14" s="75">
        <v>75744</v>
      </c>
      <c r="E14" s="75">
        <v>47012</v>
      </c>
      <c r="F14" s="75">
        <v>42300</v>
      </c>
      <c r="G14" s="75">
        <v>128831</v>
      </c>
      <c r="H14" s="75">
        <v>51829</v>
      </c>
      <c r="I14" s="75">
        <v>8046</v>
      </c>
      <c r="J14" s="75">
        <v>30420</v>
      </c>
      <c r="K14" s="75">
        <v>28547</v>
      </c>
      <c r="L14" s="76">
        <f t="shared" si="2"/>
        <v>542634</v>
      </c>
      <c r="M14" s="77"/>
    </row>
    <row r="15" spans="1:12" ht="17.25" customHeight="1">
      <c r="A15" s="14" t="s">
        <v>21</v>
      </c>
      <c r="B15" s="13">
        <v>6666</v>
      </c>
      <c r="C15" s="13">
        <v>9846</v>
      </c>
      <c r="D15" s="13">
        <v>7470</v>
      </c>
      <c r="E15" s="13">
        <v>5517</v>
      </c>
      <c r="F15" s="13">
        <v>3801</v>
      </c>
      <c r="G15" s="13">
        <v>10590</v>
      </c>
      <c r="H15" s="13">
        <v>7585</v>
      </c>
      <c r="I15" s="13">
        <v>1243</v>
      </c>
      <c r="J15" s="13">
        <v>2780</v>
      </c>
      <c r="K15" s="13">
        <v>2630</v>
      </c>
      <c r="L15" s="11">
        <f t="shared" si="2"/>
        <v>58128</v>
      </c>
    </row>
    <row r="16" spans="1:12" ht="17.25" customHeight="1">
      <c r="A16" s="15" t="s">
        <v>34</v>
      </c>
      <c r="B16" s="13">
        <f>B17+B18+B19</f>
        <v>7116</v>
      </c>
      <c r="C16" s="13">
        <f aca="true" t="shared" si="5" ref="C16:K16">C17+C18+C19</f>
        <v>9946</v>
      </c>
      <c r="D16" s="13">
        <f t="shared" si="5"/>
        <v>9502</v>
      </c>
      <c r="E16" s="13">
        <f t="shared" si="5"/>
        <v>5763</v>
      </c>
      <c r="F16" s="13">
        <f t="shared" si="5"/>
        <v>6759</v>
      </c>
      <c r="G16" s="13">
        <f t="shared" si="5"/>
        <v>16855</v>
      </c>
      <c r="H16" s="13">
        <f t="shared" si="5"/>
        <v>5931</v>
      </c>
      <c r="I16" s="13">
        <f t="shared" si="5"/>
        <v>1386</v>
      </c>
      <c r="J16" s="13">
        <f t="shared" si="5"/>
        <v>3964</v>
      </c>
      <c r="K16" s="13">
        <f t="shared" si="5"/>
        <v>3640</v>
      </c>
      <c r="L16" s="11">
        <f t="shared" si="2"/>
        <v>70862</v>
      </c>
    </row>
    <row r="17" spans="1:12" ht="17.25" customHeight="1">
      <c r="A17" s="14" t="s">
        <v>35</v>
      </c>
      <c r="B17" s="13">
        <v>7101</v>
      </c>
      <c r="C17" s="13">
        <v>9923</v>
      </c>
      <c r="D17" s="13">
        <v>9480</v>
      </c>
      <c r="E17" s="13">
        <v>5748</v>
      </c>
      <c r="F17" s="13">
        <v>6752</v>
      </c>
      <c r="G17" s="13">
        <v>16833</v>
      </c>
      <c r="H17" s="13">
        <v>5924</v>
      </c>
      <c r="I17" s="13">
        <v>1386</v>
      </c>
      <c r="J17" s="13">
        <v>3961</v>
      </c>
      <c r="K17" s="13">
        <v>3634</v>
      </c>
      <c r="L17" s="11">
        <f t="shared" si="2"/>
        <v>70742</v>
      </c>
    </row>
    <row r="18" spans="1:12" ht="17.25" customHeight="1">
      <c r="A18" s="14" t="s">
        <v>36</v>
      </c>
      <c r="B18" s="13">
        <v>14</v>
      </c>
      <c r="C18" s="13">
        <v>17</v>
      </c>
      <c r="D18" s="13">
        <v>15</v>
      </c>
      <c r="E18" s="13">
        <v>12</v>
      </c>
      <c r="F18" s="13">
        <v>5</v>
      </c>
      <c r="G18" s="13">
        <v>10</v>
      </c>
      <c r="H18" s="13">
        <v>6</v>
      </c>
      <c r="I18" s="13">
        <v>0</v>
      </c>
      <c r="J18" s="13">
        <v>2</v>
      </c>
      <c r="K18" s="13">
        <v>5</v>
      </c>
      <c r="L18" s="11">
        <f t="shared" si="2"/>
        <v>86</v>
      </c>
    </row>
    <row r="19" spans="1:12" ht="17.25" customHeight="1">
      <c r="A19" s="14" t="s">
        <v>37</v>
      </c>
      <c r="B19" s="13">
        <v>1</v>
      </c>
      <c r="C19" s="13">
        <v>6</v>
      </c>
      <c r="D19" s="13">
        <v>7</v>
      </c>
      <c r="E19" s="13">
        <v>3</v>
      </c>
      <c r="F19" s="13">
        <v>2</v>
      </c>
      <c r="G19" s="13">
        <v>12</v>
      </c>
      <c r="H19" s="13">
        <v>1</v>
      </c>
      <c r="I19" s="13">
        <v>0</v>
      </c>
      <c r="J19" s="13">
        <v>1</v>
      </c>
      <c r="K19" s="13">
        <v>1</v>
      </c>
      <c r="L19" s="11">
        <f t="shared" si="2"/>
        <v>34</v>
      </c>
    </row>
    <row r="20" spans="1:12" ht="17.25" customHeight="1">
      <c r="A20" s="16" t="s">
        <v>22</v>
      </c>
      <c r="B20" s="11">
        <f>+B21+B22+B23</f>
        <v>94116</v>
      </c>
      <c r="C20" s="11">
        <f aca="true" t="shared" si="6" ref="C20:K20">+C21+C22+C23</f>
        <v>108026</v>
      </c>
      <c r="D20" s="11">
        <f t="shared" si="6"/>
        <v>128199</v>
      </c>
      <c r="E20" s="11">
        <f t="shared" si="6"/>
        <v>67325</v>
      </c>
      <c r="F20" s="11">
        <f t="shared" si="6"/>
        <v>83967</v>
      </c>
      <c r="G20" s="11">
        <f t="shared" si="6"/>
        <v>222365</v>
      </c>
      <c r="H20" s="11">
        <f t="shared" si="6"/>
        <v>66402</v>
      </c>
      <c r="I20" s="11">
        <f t="shared" si="6"/>
        <v>17176</v>
      </c>
      <c r="J20" s="11">
        <f t="shared" si="6"/>
        <v>48971</v>
      </c>
      <c r="K20" s="11">
        <f t="shared" si="6"/>
        <v>40100</v>
      </c>
      <c r="L20" s="11">
        <f t="shared" si="2"/>
        <v>876647</v>
      </c>
    </row>
    <row r="21" spans="1:13" s="67" customFormat="1" ht="17.25" customHeight="1">
      <c r="A21" s="60" t="s">
        <v>23</v>
      </c>
      <c r="B21" s="75">
        <v>51447</v>
      </c>
      <c r="C21" s="75">
        <v>64457</v>
      </c>
      <c r="D21" s="75">
        <v>77207</v>
      </c>
      <c r="E21" s="75">
        <v>38668</v>
      </c>
      <c r="F21" s="75">
        <v>46612</v>
      </c>
      <c r="G21" s="75">
        <v>110513</v>
      </c>
      <c r="H21" s="75">
        <v>35306</v>
      </c>
      <c r="I21" s="75">
        <v>10832</v>
      </c>
      <c r="J21" s="75">
        <v>28891</v>
      </c>
      <c r="K21" s="75">
        <v>21271</v>
      </c>
      <c r="L21" s="76">
        <f t="shared" si="2"/>
        <v>485204</v>
      </c>
      <c r="M21" s="77"/>
    </row>
    <row r="22" spans="1:13" s="67" customFormat="1" ht="17.25" customHeight="1">
      <c r="A22" s="60" t="s">
        <v>24</v>
      </c>
      <c r="B22" s="75">
        <v>39171</v>
      </c>
      <c r="C22" s="75">
        <v>39613</v>
      </c>
      <c r="D22" s="75">
        <v>47385</v>
      </c>
      <c r="E22" s="75">
        <v>26494</v>
      </c>
      <c r="F22" s="75">
        <v>35020</v>
      </c>
      <c r="G22" s="75">
        <v>105301</v>
      </c>
      <c r="H22" s="75">
        <v>28484</v>
      </c>
      <c r="I22" s="75">
        <v>5729</v>
      </c>
      <c r="J22" s="75">
        <v>18715</v>
      </c>
      <c r="K22" s="75">
        <v>17651</v>
      </c>
      <c r="L22" s="76">
        <f t="shared" si="2"/>
        <v>363563</v>
      </c>
      <c r="M22" s="77"/>
    </row>
    <row r="23" spans="1:12" ht="17.25" customHeight="1">
      <c r="A23" s="12" t="s">
        <v>25</v>
      </c>
      <c r="B23" s="13">
        <v>3498</v>
      </c>
      <c r="C23" s="13">
        <v>3956</v>
      </c>
      <c r="D23" s="13">
        <v>3607</v>
      </c>
      <c r="E23" s="13">
        <v>2163</v>
      </c>
      <c r="F23" s="13">
        <v>2335</v>
      </c>
      <c r="G23" s="13">
        <v>6551</v>
      </c>
      <c r="H23" s="13">
        <v>2612</v>
      </c>
      <c r="I23" s="13">
        <v>615</v>
      </c>
      <c r="J23" s="13">
        <v>1365</v>
      </c>
      <c r="K23" s="13">
        <v>1178</v>
      </c>
      <c r="L23" s="11">
        <f t="shared" si="2"/>
        <v>27880</v>
      </c>
    </row>
    <row r="24" spans="1:13" ht="17.25" customHeight="1">
      <c r="A24" s="16" t="s">
        <v>26</v>
      </c>
      <c r="B24" s="13">
        <f>+B25+B26</f>
        <v>73984</v>
      </c>
      <c r="C24" s="13">
        <f aca="true" t="shared" si="7" ref="C24:K24">+C25+C26</f>
        <v>102592</v>
      </c>
      <c r="D24" s="13">
        <f t="shared" si="7"/>
        <v>114277</v>
      </c>
      <c r="E24" s="13">
        <f t="shared" si="7"/>
        <v>60915</v>
      </c>
      <c r="F24" s="13">
        <f t="shared" si="7"/>
        <v>51107</v>
      </c>
      <c r="G24" s="13">
        <f t="shared" si="7"/>
        <v>99827</v>
      </c>
      <c r="H24" s="13">
        <f t="shared" si="7"/>
        <v>47426</v>
      </c>
      <c r="I24" s="13">
        <f t="shared" si="7"/>
        <v>16266</v>
      </c>
      <c r="J24" s="13">
        <f t="shared" si="7"/>
        <v>48099</v>
      </c>
      <c r="K24" s="13">
        <f t="shared" si="7"/>
        <v>32757</v>
      </c>
      <c r="L24" s="11">
        <f t="shared" si="2"/>
        <v>647250</v>
      </c>
      <c r="M24" s="50"/>
    </row>
    <row r="25" spans="1:13" ht="17.25" customHeight="1">
      <c r="A25" s="12" t="s">
        <v>39</v>
      </c>
      <c r="B25" s="13">
        <v>47486</v>
      </c>
      <c r="C25" s="13">
        <v>66143</v>
      </c>
      <c r="D25" s="13">
        <v>75726</v>
      </c>
      <c r="E25" s="13">
        <v>41189</v>
      </c>
      <c r="F25" s="13">
        <v>30640</v>
      </c>
      <c r="G25" s="13">
        <v>63052</v>
      </c>
      <c r="H25" s="13">
        <v>30160</v>
      </c>
      <c r="I25" s="13">
        <v>12048</v>
      </c>
      <c r="J25" s="13">
        <v>30748</v>
      </c>
      <c r="K25" s="13">
        <v>20000</v>
      </c>
      <c r="L25" s="11">
        <f t="shared" si="2"/>
        <v>417192</v>
      </c>
      <c r="M25" s="49"/>
    </row>
    <row r="26" spans="1:13" ht="17.25" customHeight="1">
      <c r="A26" s="12" t="s">
        <v>40</v>
      </c>
      <c r="B26" s="13">
        <v>26498</v>
      </c>
      <c r="C26" s="13">
        <v>36449</v>
      </c>
      <c r="D26" s="13">
        <v>38551</v>
      </c>
      <c r="E26" s="13">
        <v>19726</v>
      </c>
      <c r="F26" s="13">
        <v>20467</v>
      </c>
      <c r="G26" s="13">
        <v>36775</v>
      </c>
      <c r="H26" s="13">
        <v>17266</v>
      </c>
      <c r="I26" s="13">
        <v>4218</v>
      </c>
      <c r="J26" s="13">
        <v>17351</v>
      </c>
      <c r="K26" s="13">
        <v>12757</v>
      </c>
      <c r="L26" s="11">
        <f t="shared" si="2"/>
        <v>230058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1948</v>
      </c>
      <c r="I27" s="11">
        <v>0</v>
      </c>
      <c r="J27" s="11">
        <v>0</v>
      </c>
      <c r="K27" s="11">
        <v>0</v>
      </c>
      <c r="L27" s="11">
        <f t="shared" si="2"/>
        <v>1948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57</v>
      </c>
      <c r="L29" s="11">
        <f t="shared" si="2"/>
        <v>57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28713.78</v>
      </c>
      <c r="I37" s="19">
        <v>0</v>
      </c>
      <c r="J37" s="19">
        <v>0</v>
      </c>
      <c r="K37" s="19">
        <v>0</v>
      </c>
      <c r="L37" s="23">
        <f>SUM(B37:K37)</f>
        <v>28713.78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1056629.3800000001</v>
      </c>
      <c r="C49" s="22">
        <f aca="true" t="shared" si="11" ref="C49:H49">+C50+C62</f>
        <v>1553208.29</v>
      </c>
      <c r="D49" s="22">
        <f t="shared" si="11"/>
        <v>1846659.97</v>
      </c>
      <c r="E49" s="22">
        <f t="shared" si="11"/>
        <v>917144.78</v>
      </c>
      <c r="F49" s="22">
        <f t="shared" si="11"/>
        <v>868557.28</v>
      </c>
      <c r="G49" s="22">
        <f t="shared" si="11"/>
        <v>1799954.21</v>
      </c>
      <c r="H49" s="22">
        <f t="shared" si="11"/>
        <v>872439.28</v>
      </c>
      <c r="I49" s="22">
        <f>+I50+I62</f>
        <v>322419.12</v>
      </c>
      <c r="J49" s="22">
        <f>+J50+J62</f>
        <v>630448.77</v>
      </c>
      <c r="K49" s="22">
        <f>+K50+K62</f>
        <v>478258.15</v>
      </c>
      <c r="L49" s="22">
        <f aca="true" t="shared" si="12" ref="L49:L62">SUM(B49:K49)</f>
        <v>10345719.229999999</v>
      </c>
    </row>
    <row r="50" spans="1:12" ht="17.25" customHeight="1">
      <c r="A50" s="16" t="s">
        <v>60</v>
      </c>
      <c r="B50" s="23">
        <f>SUM(B51:B61)</f>
        <v>1039773.54</v>
      </c>
      <c r="C50" s="23">
        <f aca="true" t="shared" si="13" ref="C50:K50">SUM(C51:C61)</f>
        <v>1529860.09</v>
      </c>
      <c r="D50" s="23">
        <f t="shared" si="13"/>
        <v>1826823.65</v>
      </c>
      <c r="E50" s="23">
        <f t="shared" si="13"/>
        <v>893704.4</v>
      </c>
      <c r="F50" s="23">
        <f t="shared" si="13"/>
        <v>855151.26</v>
      </c>
      <c r="G50" s="23">
        <f t="shared" si="13"/>
        <v>1778410.01</v>
      </c>
      <c r="H50" s="23">
        <f t="shared" si="13"/>
        <v>856293.9500000001</v>
      </c>
      <c r="I50" s="23">
        <f t="shared" si="13"/>
        <v>322419.12</v>
      </c>
      <c r="J50" s="23">
        <f t="shared" si="13"/>
        <v>616481.2000000001</v>
      </c>
      <c r="K50" s="23">
        <f t="shared" si="13"/>
        <v>478258.15</v>
      </c>
      <c r="L50" s="23">
        <f t="shared" si="12"/>
        <v>10197175.369999997</v>
      </c>
    </row>
    <row r="51" spans="1:12" ht="17.25" customHeight="1">
      <c r="A51" s="34" t="s">
        <v>61</v>
      </c>
      <c r="B51" s="23">
        <f aca="true" t="shared" si="14" ref="B51:H51">ROUND(B32*B7,2)</f>
        <v>1035681.86</v>
      </c>
      <c r="C51" s="23">
        <f t="shared" si="14"/>
        <v>1524086.37</v>
      </c>
      <c r="D51" s="23">
        <f t="shared" si="14"/>
        <v>1820437.89</v>
      </c>
      <c r="E51" s="23">
        <f t="shared" si="14"/>
        <v>890259</v>
      </c>
      <c r="F51" s="23">
        <f t="shared" si="14"/>
        <v>851774.34</v>
      </c>
      <c r="G51" s="23">
        <f t="shared" si="14"/>
        <v>1770979.93</v>
      </c>
      <c r="H51" s="23">
        <f t="shared" si="14"/>
        <v>823865.13</v>
      </c>
      <c r="I51" s="23">
        <f>ROUND(I32*I7,2)</f>
        <v>322419.12</v>
      </c>
      <c r="J51" s="23">
        <f>ROUND(J32*J7,2)</f>
        <v>614264.16</v>
      </c>
      <c r="K51" s="23">
        <f>ROUND(K32*K7,2)</f>
        <v>472431.52</v>
      </c>
      <c r="L51" s="23">
        <f t="shared" si="12"/>
        <v>10126199.319999998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28713.78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28713.78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-98988</v>
      </c>
      <c r="C66" s="35">
        <f t="shared" si="15"/>
        <v>-152020.03</v>
      </c>
      <c r="D66" s="35">
        <f t="shared" si="15"/>
        <v>-142395.33</v>
      </c>
      <c r="E66" s="35">
        <f t="shared" si="15"/>
        <v>-87572</v>
      </c>
      <c r="F66" s="35">
        <f t="shared" si="15"/>
        <v>-55124</v>
      </c>
      <c r="G66" s="35">
        <f t="shared" si="15"/>
        <v>-118240</v>
      </c>
      <c r="H66" s="35">
        <f t="shared" si="15"/>
        <v>-97136</v>
      </c>
      <c r="I66" s="35">
        <f t="shared" si="15"/>
        <v>-69595.47</v>
      </c>
      <c r="J66" s="35">
        <f t="shared" si="15"/>
        <v>-52288</v>
      </c>
      <c r="K66" s="35">
        <f t="shared" si="15"/>
        <v>-41157.33</v>
      </c>
      <c r="L66" s="35">
        <f aca="true" t="shared" si="16" ref="L66:L116">SUM(B66:K66)</f>
        <v>-914516.1599999999</v>
      </c>
    </row>
    <row r="67" spans="1:12" ht="18.75" customHeight="1">
      <c r="A67" s="16" t="s">
        <v>73</v>
      </c>
      <c r="B67" s="35">
        <f aca="true" t="shared" si="17" ref="B67:K67">B68+B69+B70+B71+B72+B73</f>
        <v>-98988</v>
      </c>
      <c r="C67" s="35">
        <f t="shared" si="17"/>
        <v>-152000</v>
      </c>
      <c r="D67" s="35">
        <f t="shared" si="17"/>
        <v>-141292</v>
      </c>
      <c r="E67" s="35">
        <f t="shared" si="17"/>
        <v>-87572</v>
      </c>
      <c r="F67" s="35">
        <f t="shared" si="17"/>
        <v>-54124</v>
      </c>
      <c r="G67" s="35">
        <f t="shared" si="17"/>
        <v>-116240</v>
      </c>
      <c r="H67" s="35">
        <f t="shared" si="17"/>
        <v>-97136</v>
      </c>
      <c r="I67" s="35">
        <f t="shared" si="17"/>
        <v>-22632</v>
      </c>
      <c r="J67" s="35">
        <f t="shared" si="17"/>
        <v>-52288</v>
      </c>
      <c r="K67" s="35">
        <f t="shared" si="17"/>
        <v>-40764</v>
      </c>
      <c r="L67" s="35">
        <f t="shared" si="16"/>
        <v>-863036</v>
      </c>
    </row>
    <row r="68" spans="1:13" s="67" customFormat="1" ht="18.75" customHeight="1">
      <c r="A68" s="60" t="s">
        <v>144</v>
      </c>
      <c r="B68" s="63">
        <f>-ROUND(B9*$D$3,2)</f>
        <v>-98988</v>
      </c>
      <c r="C68" s="63">
        <f aca="true" t="shared" si="18" ref="C68:J68">-ROUND(C9*$D$3,2)</f>
        <v>-152000</v>
      </c>
      <c r="D68" s="63">
        <f t="shared" si="18"/>
        <v>-141292</v>
      </c>
      <c r="E68" s="63">
        <f t="shared" si="18"/>
        <v>-87572</v>
      </c>
      <c r="F68" s="63">
        <f t="shared" si="18"/>
        <v>-54124</v>
      </c>
      <c r="G68" s="63">
        <f t="shared" si="18"/>
        <v>-116240</v>
      </c>
      <c r="H68" s="63">
        <f t="shared" si="18"/>
        <v>-97136</v>
      </c>
      <c r="I68" s="63">
        <f t="shared" si="18"/>
        <v>-22632</v>
      </c>
      <c r="J68" s="63">
        <f t="shared" si="18"/>
        <v>-52288</v>
      </c>
      <c r="K68" s="63">
        <f>-ROUND((K9+K29)*$D$3,2)</f>
        <v>-40764</v>
      </c>
      <c r="L68" s="63">
        <f t="shared" si="16"/>
        <v>-863036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35">
        <f t="shared" si="19"/>
        <v>-1000</v>
      </c>
      <c r="G74" s="35">
        <f t="shared" si="19"/>
        <v>-2000</v>
      </c>
      <c r="H74" s="19">
        <v>0</v>
      </c>
      <c r="I74" s="35">
        <f t="shared" si="19"/>
        <v>-46963.47</v>
      </c>
      <c r="J74" s="19">
        <v>0</v>
      </c>
      <c r="K74" s="63">
        <f t="shared" si="19"/>
        <v>-393.33</v>
      </c>
      <c r="L74" s="63">
        <f t="shared" si="16"/>
        <v>-51480.16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957641.38</v>
      </c>
      <c r="C114" s="24">
        <f t="shared" si="20"/>
        <v>1401188.26</v>
      </c>
      <c r="D114" s="24">
        <f t="shared" si="20"/>
        <v>1704264.64</v>
      </c>
      <c r="E114" s="24">
        <f t="shared" si="20"/>
        <v>829572.78</v>
      </c>
      <c r="F114" s="24">
        <f t="shared" si="20"/>
        <v>813433.28</v>
      </c>
      <c r="G114" s="24">
        <f t="shared" si="20"/>
        <v>1681714.21</v>
      </c>
      <c r="H114" s="24">
        <f t="shared" si="20"/>
        <v>775303.28</v>
      </c>
      <c r="I114" s="24">
        <f>+I115+I116</f>
        <v>252823.65</v>
      </c>
      <c r="J114" s="24">
        <f>+J115+J116</f>
        <v>578160.77</v>
      </c>
      <c r="K114" s="24">
        <f>+K115+K116</f>
        <v>437100.82</v>
      </c>
      <c r="L114" s="45">
        <f t="shared" si="16"/>
        <v>9431203.07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940785.54</v>
      </c>
      <c r="C115" s="24">
        <f t="shared" si="21"/>
        <v>1377840.06</v>
      </c>
      <c r="D115" s="24">
        <f t="shared" si="21"/>
        <v>1684428.3199999998</v>
      </c>
      <c r="E115" s="24">
        <f t="shared" si="21"/>
        <v>806132.4</v>
      </c>
      <c r="F115" s="24">
        <f t="shared" si="21"/>
        <v>800027.26</v>
      </c>
      <c r="G115" s="24">
        <f t="shared" si="21"/>
        <v>1660170.01</v>
      </c>
      <c r="H115" s="24">
        <f t="shared" si="21"/>
        <v>759157.9500000001</v>
      </c>
      <c r="I115" s="24">
        <f t="shared" si="21"/>
        <v>252823.65</v>
      </c>
      <c r="J115" s="24">
        <f t="shared" si="21"/>
        <v>564193.2000000001</v>
      </c>
      <c r="K115" s="24">
        <f t="shared" si="21"/>
        <v>437100.82</v>
      </c>
      <c r="L115" s="45">
        <f t="shared" si="16"/>
        <v>9282659.21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9431203.069999998</v>
      </c>
      <c r="M122" s="51"/>
    </row>
    <row r="123" spans="1:12" ht="18.75" customHeight="1">
      <c r="A123" s="26" t="s">
        <v>123</v>
      </c>
      <c r="B123" s="27">
        <v>124414.36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124414.36</v>
      </c>
    </row>
    <row r="124" spans="1:12" ht="18.75" customHeight="1">
      <c r="A124" s="26" t="s">
        <v>124</v>
      </c>
      <c r="B124" s="27">
        <v>833227.02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833227.02</v>
      </c>
    </row>
    <row r="125" spans="1:12" ht="18.75" customHeight="1">
      <c r="A125" s="26" t="s">
        <v>125</v>
      </c>
      <c r="B125" s="38">
        <v>0</v>
      </c>
      <c r="C125" s="27">
        <v>1401188.25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1401188.25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1586354.66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1586354.66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117909.98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117909.98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821277.06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821277.06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8295.72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8295.72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238302.2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238302.2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67273.78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67273.78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507857.31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507857.31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510313.58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510313.58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43854.85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43854.85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226387.25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226387.25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209199.67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209199.67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691958.86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691958.86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269904.06</v>
      </c>
      <c r="I139" s="38">
        <v>0</v>
      </c>
      <c r="J139" s="38">
        <v>0</v>
      </c>
      <c r="K139" s="38">
        <v>0</v>
      </c>
      <c r="L139" s="39">
        <f t="shared" si="23"/>
        <v>269904.06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505399.22</v>
      </c>
      <c r="I140" s="38">
        <v>0</v>
      </c>
      <c r="J140" s="38">
        <v>0</v>
      </c>
      <c r="K140" s="38">
        <v>0</v>
      </c>
      <c r="L140" s="39">
        <f t="shared" si="23"/>
        <v>505399.22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252823.65</v>
      </c>
      <c r="J141" s="38">
        <v>0</v>
      </c>
      <c r="K141" s="38">
        <v>0</v>
      </c>
      <c r="L141" s="39">
        <f t="shared" si="23"/>
        <v>252823.65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578160.77</v>
      </c>
      <c r="K142" s="18">
        <v>0</v>
      </c>
      <c r="L142" s="39">
        <f t="shared" si="23"/>
        <v>578160.77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437100.82</v>
      </c>
      <c r="L143" s="42">
        <f t="shared" si="23"/>
        <v>437100.82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578160.77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2018-11-29T17:54:43Z</dcterms:modified>
  <cp:category/>
  <cp:version/>
  <cp:contentType/>
  <cp:contentStatus/>
</cp:coreProperties>
</file>