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<sst xmlns="http://schemas.openxmlformats.org/spreadsheetml/2006/main" count="148" uniqueCount="148">
  <si>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</si>
  <si>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</si>
  <si>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</si>
  <si>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</si>
  <si>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</si>
  <si>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</si>
  <si>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</si>
  <si>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</si>
  <si>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</si>
  <si>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</si>
  <si>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</si>
  <si>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</si>
  <si>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</si>
  <si>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</si>
  <si>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</si>
  <si>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</si>
  <si>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</si>
  <si>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</si>
  <si>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</si>
  <si>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</si>
  <si>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</si>
  <si>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</si>
  <si>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</si>
  <si>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</si>
  <si>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</si>
  <si>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</si>
  <si>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</si>
  <si>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</si>
  <si>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</si>
  <si>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</si>
  <si>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</si>
  <si>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</si>
  <si>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</si>
  <si>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</si>
  <si>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</si>
  <si>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</si>
  <si>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</si>
  <si>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</si>
  <si>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</si>
  <si>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</si>
  <si>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</si>
  <si>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</si>
  <si>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</si>
  <si>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</si>
  <si>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</si>
  <si>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</si>
  <si>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</si>
  <si>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</si>
  <si>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</si>
  <si>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</si>
  <si>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</si>
  <si>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</si>
  <si>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</si>
  <si>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</si>
  <si>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</si>
  <si>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</si>
  <si>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</si>
  <si>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</si>
  <si>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</si>
  <si>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</si>
  <si>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</si>
  <si>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</si>
  <si>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</si>
  <si>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</si>
  <si>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</si>
  <si>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</si>
  <si>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</si>
  <si>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</si>
  <si>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</si>
  <si>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</si>
  <si>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</si>
  <si>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</si>
  <si>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</si>
  <si>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</si>
  <si>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</si>
  <si>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</si>
  <si>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</si>
  <si>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</si>
  <si>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</si>
  <si>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</si>
  <si>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</si>
  <si>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</si>
  <si>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</si>
  <si>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</si>
  <si>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</si>
  <si>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</si>
  <si>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</si>
  <si>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</si>
  <si>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</si>
  <si>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</si>
  <si>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</si>
  <si>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</si>
  <si>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</si>
  <si>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</si>
  <si>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</si>
  <si>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</si>
  <si>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</si>
  <si>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</si>
  <si>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</si>
  <si>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</si>
  <si>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</si>
  <si>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</si>
  <si>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</si>
  <si>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</si>
  <si>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</si>
  <si>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</si>
  <si>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</si>
  <si>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</si>
  <si>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</si>
  <si>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</si>
  <si>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</si>
  <si>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</si>
  <si>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</si>
  <si>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</si>
  <si>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</si>
  <si>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</si>
  <si>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</si>
  <si>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</si>
  <si>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</si>
  <si>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</si>
  <si>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</si>
  <si>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</si>
  <si>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</si>
  <si>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</si>
  <si>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</si>
  <si>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</si>
  <si>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</si>
  <si>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</si>
  <si>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</si>
  <si>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</si>
  <si>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</si>
  <si>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</si>
  <si>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</si>
  <si>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</si>
  <si>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</si>
  <si>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</si>
  <si>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</si>
  <si>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</si>
  <si>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</si>
  <si>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</si>
  <si>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</si>
  <si>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</si>
  <si>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</si>
  <si>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</si>
  <si>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</si>
  <si>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23/11/18 - VENCIMENTO 30/11/18</t>
  </si>
  <si>
    <t>7.3. Revisão de Remuneração pelo Transporte Coletivo ¹</t>
  </si>
  <si>
    <t>¹ Rede da Madrugada de out/18.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</si>
</sst>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607656</v>
      </c>
      <c r="C7" s="9">
        <f t="shared" si="0"/>
        <v>784813</v>
      </c>
      <c r="D7" s="9">
        <f t="shared" si="0"/>
        <v>805508</v>
      </c>
      <c r="E7" s="9">
        <f t="shared" si="0"/>
        <v>522235</v>
      </c>
      <c r="F7" s="9">
        <f t="shared" si="0"/>
        <v>448379</v>
      </c>
      <c r="G7" s="9">
        <f t="shared" si="0"/>
        <v>1164606</v>
      </c>
      <c r="H7" s="9">
        <f t="shared" si="0"/>
        <v>531788</v>
      </c>
      <c r="I7" s="9">
        <f t="shared" si="0"/>
        <v>122431</v>
      </c>
      <c r="J7" s="9">
        <f t="shared" si="0"/>
        <v>316829</v>
      </c>
      <c r="K7" s="9">
        <f t="shared" si="0"/>
        <v>269048</v>
      </c>
      <c r="L7" s="9">
        <f t="shared" si="0"/>
        <v>5573293</v>
      </c>
      <c r="M7" s="49"/>
    </row>
    <row r="8" spans="1:12" ht="17.25" customHeight="1">
      <c r="A8" s="10" t="s">
        <v>38</v>
      </c>
      <c r="B8" s="11">
        <f>B9+B12+B16</f>
        <v>296002</v>
      </c>
      <c r="C8" s="11">
        <f aca="true" t="shared" si="1" ref="C8:K8">C9+C12+C16</f>
        <v>395298</v>
      </c>
      <c r="D8" s="11">
        <f t="shared" si="1"/>
        <v>376751</v>
      </c>
      <c r="E8" s="11">
        <f t="shared" si="1"/>
        <v>264999</v>
      </c>
      <c r="F8" s="11">
        <f t="shared" si="1"/>
        <v>205515</v>
      </c>
      <c r="G8" s="11">
        <f t="shared" si="1"/>
        <v>568028</v>
      </c>
      <c r="H8" s="11">
        <f t="shared" si="1"/>
        <v>282576</v>
      </c>
      <c r="I8" s="11">
        <f t="shared" si="1"/>
        <v>55687</v>
      </c>
      <c r="J8" s="11">
        <f t="shared" si="1"/>
        <v>149511</v>
      </c>
      <c r="K8" s="11">
        <f t="shared" si="1"/>
        <v>136044</v>
      </c>
      <c r="L8" s="11">
        <f aca="true" t="shared" si="2" ref="L8:L29">SUM(B8:K8)</f>
        <v>2730411</v>
      </c>
    </row>
    <row r="9" spans="1:12" ht="17.25" customHeight="1">
      <c r="A9" s="15" t="s">
        <v>16</v>
      </c>
      <c r="B9" s="13">
        <f>+B10+B11</f>
        <v>36500</v>
      </c>
      <c r="C9" s="13">
        <f aca="true" t="shared" si="3" ref="C9:K9">+C10+C11</f>
        <v>52850</v>
      </c>
      <c r="D9" s="13">
        <f t="shared" si="3"/>
        <v>46162</v>
      </c>
      <c r="E9" s="13">
        <f t="shared" si="3"/>
        <v>33740</v>
      </c>
      <c r="F9" s="13">
        <f t="shared" si="3"/>
        <v>20391</v>
      </c>
      <c r="G9" s="13">
        <f t="shared" si="3"/>
        <v>45705</v>
      </c>
      <c r="H9" s="13">
        <f t="shared" si="3"/>
        <v>42488</v>
      </c>
      <c r="I9" s="13">
        <f t="shared" si="3"/>
        <v>8209</v>
      </c>
      <c r="J9" s="13">
        <f t="shared" si="3"/>
        <v>16863</v>
      </c>
      <c r="K9" s="13">
        <f t="shared" si="3"/>
        <v>15901</v>
      </c>
      <c r="L9" s="11">
        <f t="shared" si="2"/>
        <v>318809</v>
      </c>
    </row>
    <row r="10" spans="1:12" ht="17.25" customHeight="1">
      <c r="A10" s="29" t="s">
        <v>17</v>
      </c>
      <c r="B10" s="13">
        <v>36500</v>
      </c>
      <c r="C10" s="13">
        <v>52850</v>
      </c>
      <c r="D10" s="13">
        <v>46162</v>
      </c>
      <c r="E10" s="13">
        <v>33740</v>
      </c>
      <c r="F10" s="13">
        <v>20391</v>
      </c>
      <c r="G10" s="13">
        <v>45705</v>
      </c>
      <c r="H10" s="13">
        <v>42488</v>
      </c>
      <c r="I10" s="13">
        <v>8209</v>
      </c>
      <c r="J10" s="13">
        <v>16863</v>
      </c>
      <c r="K10" s="13">
        <v>15901</v>
      </c>
      <c r="L10" s="11">
        <f t="shared" si="2"/>
        <v>318809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247992</v>
      </c>
      <c r="C12" s="17">
        <f t="shared" si="4"/>
        <v>326470</v>
      </c>
      <c r="D12" s="17">
        <f t="shared" si="4"/>
        <v>316358</v>
      </c>
      <c r="E12" s="17">
        <f t="shared" si="4"/>
        <v>221238</v>
      </c>
      <c r="F12" s="17">
        <f t="shared" si="4"/>
        <v>174756</v>
      </c>
      <c r="G12" s="17">
        <f t="shared" si="4"/>
        <v>494815</v>
      </c>
      <c r="H12" s="17">
        <f t="shared" si="4"/>
        <v>229273</v>
      </c>
      <c r="I12" s="17">
        <f t="shared" si="4"/>
        <v>44952</v>
      </c>
      <c r="J12" s="17">
        <f t="shared" si="4"/>
        <v>126716</v>
      </c>
      <c r="K12" s="17">
        <f t="shared" si="4"/>
        <v>114377</v>
      </c>
      <c r="L12" s="11">
        <f t="shared" si="2"/>
        <v>2296947</v>
      </c>
    </row>
    <row r="13" spans="1:14" s="67" customFormat="1" ht="17.25" customHeight="1">
      <c r="A13" s="74" t="s">
        <v>19</v>
      </c>
      <c r="B13" s="75">
        <v>118336</v>
      </c>
      <c r="C13" s="75">
        <v>163784</v>
      </c>
      <c r="D13" s="75">
        <v>164092</v>
      </c>
      <c r="E13" s="75">
        <v>109035</v>
      </c>
      <c r="F13" s="75">
        <v>89210</v>
      </c>
      <c r="G13" s="75">
        <v>233549</v>
      </c>
      <c r="H13" s="75">
        <v>102572</v>
      </c>
      <c r="I13" s="75">
        <v>24304</v>
      </c>
      <c r="J13" s="75">
        <v>66193</v>
      </c>
      <c r="K13" s="75">
        <v>54895</v>
      </c>
      <c r="L13" s="76">
        <f t="shared" si="2"/>
        <v>1125970</v>
      </c>
      <c r="M13" s="77"/>
      <c r="N13" s="78"/>
    </row>
    <row r="14" spans="1:13" s="67" customFormat="1" ht="17.25" customHeight="1">
      <c r="A14" s="74" t="s">
        <v>20</v>
      </c>
      <c r="B14" s="75">
        <v>111281</v>
      </c>
      <c r="C14" s="75">
        <v>136307</v>
      </c>
      <c r="D14" s="75">
        <v>132270</v>
      </c>
      <c r="E14" s="75">
        <v>95995</v>
      </c>
      <c r="F14" s="75">
        <v>75341</v>
      </c>
      <c r="G14" s="75">
        <v>231764</v>
      </c>
      <c r="H14" s="75">
        <v>103345</v>
      </c>
      <c r="I14" s="75">
        <v>16526</v>
      </c>
      <c r="J14" s="75">
        <v>53822</v>
      </c>
      <c r="K14" s="75">
        <v>52311</v>
      </c>
      <c r="L14" s="76">
        <f t="shared" si="2"/>
        <v>1008962</v>
      </c>
      <c r="M14" s="77"/>
    </row>
    <row r="15" spans="1:12" ht="17.25" customHeight="1">
      <c r="A15" s="14" t="s">
        <v>21</v>
      </c>
      <c r="B15" s="13">
        <v>18375</v>
      </c>
      <c r="C15" s="13">
        <v>26379</v>
      </c>
      <c r="D15" s="13">
        <v>19996</v>
      </c>
      <c r="E15" s="13">
        <v>16208</v>
      </c>
      <c r="F15" s="13">
        <v>10205</v>
      </c>
      <c r="G15" s="13">
        <v>29502</v>
      </c>
      <c r="H15" s="13">
        <v>23356</v>
      </c>
      <c r="I15" s="13">
        <v>4122</v>
      </c>
      <c r="J15" s="13">
        <v>6701</v>
      </c>
      <c r="K15" s="13">
        <v>7171</v>
      </c>
      <c r="L15" s="11">
        <f t="shared" si="2"/>
        <v>162015</v>
      </c>
    </row>
    <row r="16" spans="1:12" ht="17.25" customHeight="1">
      <c r="A16" s="15" t="s">
        <v>34</v>
      </c>
      <c r="B16" s="13">
        <f>B17+B18+B19</f>
        <v>11510</v>
      </c>
      <c r="C16" s="13">
        <f aca="true" t="shared" si="5" ref="C16:K16">C17+C18+C19</f>
        <v>15978</v>
      </c>
      <c r="D16" s="13">
        <f t="shared" si="5"/>
        <v>14231</v>
      </c>
      <c r="E16" s="13">
        <f t="shared" si="5"/>
        <v>10021</v>
      </c>
      <c r="F16" s="13">
        <f t="shared" si="5"/>
        <v>10368</v>
      </c>
      <c r="G16" s="13">
        <f t="shared" si="5"/>
        <v>27508</v>
      </c>
      <c r="H16" s="13">
        <f t="shared" si="5"/>
        <v>10815</v>
      </c>
      <c r="I16" s="13">
        <f t="shared" si="5"/>
        <v>2526</v>
      </c>
      <c r="J16" s="13">
        <f t="shared" si="5"/>
        <v>5932</v>
      </c>
      <c r="K16" s="13">
        <f t="shared" si="5"/>
        <v>5766</v>
      </c>
      <c r="L16" s="11">
        <f t="shared" si="2"/>
        <v>114655</v>
      </c>
    </row>
    <row r="17" spans="1:12" ht="17.25" customHeight="1">
      <c r="A17" s="14" t="s">
        <v>35</v>
      </c>
      <c r="B17" s="13">
        <v>11472</v>
      </c>
      <c r="C17" s="13">
        <v>15940</v>
      </c>
      <c r="D17" s="13">
        <v>14207</v>
      </c>
      <c r="E17" s="13">
        <v>9999</v>
      </c>
      <c r="F17" s="13">
        <v>10349</v>
      </c>
      <c r="G17" s="13">
        <v>27469</v>
      </c>
      <c r="H17" s="13">
        <v>10786</v>
      </c>
      <c r="I17" s="13">
        <v>2524</v>
      </c>
      <c r="J17" s="13">
        <v>5928</v>
      </c>
      <c r="K17" s="13">
        <v>5754</v>
      </c>
      <c r="L17" s="11">
        <f t="shared" si="2"/>
        <v>114428</v>
      </c>
    </row>
    <row r="18" spans="1:12" ht="17.25" customHeight="1">
      <c r="A18" s="14" t="s">
        <v>36</v>
      </c>
      <c r="B18" s="13">
        <v>27</v>
      </c>
      <c r="C18" s="13">
        <v>27</v>
      </c>
      <c r="D18" s="13">
        <v>13</v>
      </c>
      <c r="E18" s="13">
        <v>21</v>
      </c>
      <c r="F18" s="13">
        <v>17</v>
      </c>
      <c r="G18" s="13">
        <v>22</v>
      </c>
      <c r="H18" s="13">
        <v>24</v>
      </c>
      <c r="I18" s="13">
        <v>0</v>
      </c>
      <c r="J18" s="13">
        <v>2</v>
      </c>
      <c r="K18" s="13">
        <v>8</v>
      </c>
      <c r="L18" s="11">
        <f t="shared" si="2"/>
        <v>161</v>
      </c>
    </row>
    <row r="19" spans="1:12" ht="17.25" customHeight="1">
      <c r="A19" s="14" t="s">
        <v>37</v>
      </c>
      <c r="B19" s="13">
        <v>11</v>
      </c>
      <c r="C19" s="13">
        <v>11</v>
      </c>
      <c r="D19" s="13">
        <v>11</v>
      </c>
      <c r="E19" s="13">
        <v>1</v>
      </c>
      <c r="F19" s="13">
        <v>2</v>
      </c>
      <c r="G19" s="13">
        <v>17</v>
      </c>
      <c r="H19" s="13">
        <v>5</v>
      </c>
      <c r="I19" s="13">
        <v>2</v>
      </c>
      <c r="J19" s="13">
        <v>2</v>
      </c>
      <c r="K19" s="13">
        <v>4</v>
      </c>
      <c r="L19" s="11">
        <f t="shared" si="2"/>
        <v>66</v>
      </c>
    </row>
    <row r="20" spans="1:12" ht="17.25" customHeight="1">
      <c r="A20" s="16" t="s">
        <v>22</v>
      </c>
      <c r="B20" s="11">
        <f>+B21+B22+B23</f>
        <v>174300</v>
      </c>
      <c r="C20" s="11">
        <f aca="true" t="shared" si="6" ref="C20:K20">+C21+C22+C23</f>
        <v>196096</v>
      </c>
      <c r="D20" s="11">
        <f t="shared" si="6"/>
        <v>219133</v>
      </c>
      <c r="E20" s="11">
        <f t="shared" si="6"/>
        <v>133390</v>
      </c>
      <c r="F20" s="11">
        <f t="shared" si="6"/>
        <v>146023</v>
      </c>
      <c r="G20" s="11">
        <f t="shared" si="6"/>
        <v>398303</v>
      </c>
      <c r="H20" s="11">
        <f t="shared" si="6"/>
        <v>137749</v>
      </c>
      <c r="I20" s="11">
        <f t="shared" si="6"/>
        <v>33736</v>
      </c>
      <c r="J20" s="11">
        <f t="shared" si="6"/>
        <v>80750</v>
      </c>
      <c r="K20" s="11">
        <f t="shared" si="6"/>
        <v>72355</v>
      </c>
      <c r="L20" s="11">
        <f t="shared" si="2"/>
        <v>1591835</v>
      </c>
    </row>
    <row r="21" spans="1:13" s="67" customFormat="1" ht="17.25" customHeight="1">
      <c r="A21" s="60" t="s">
        <v>23</v>
      </c>
      <c r="B21" s="75">
        <v>94677</v>
      </c>
      <c r="C21" s="75">
        <v>115876</v>
      </c>
      <c r="D21" s="75">
        <v>131697</v>
      </c>
      <c r="E21" s="75">
        <v>76658</v>
      </c>
      <c r="F21" s="75">
        <v>85000</v>
      </c>
      <c r="G21" s="75">
        <v>210753</v>
      </c>
      <c r="H21" s="75">
        <v>76125</v>
      </c>
      <c r="I21" s="75">
        <v>20895</v>
      </c>
      <c r="J21" s="75">
        <v>48143</v>
      </c>
      <c r="K21" s="75">
        <v>39598</v>
      </c>
      <c r="L21" s="76">
        <f t="shared" si="2"/>
        <v>899422</v>
      </c>
      <c r="M21" s="77"/>
    </row>
    <row r="22" spans="1:13" s="67" customFormat="1" ht="17.25" customHeight="1">
      <c r="A22" s="60" t="s">
        <v>24</v>
      </c>
      <c r="B22" s="75">
        <v>70970</v>
      </c>
      <c r="C22" s="75">
        <v>70416</v>
      </c>
      <c r="D22" s="75">
        <v>78472</v>
      </c>
      <c r="E22" s="75">
        <v>51104</v>
      </c>
      <c r="F22" s="75">
        <v>55601</v>
      </c>
      <c r="G22" s="75">
        <v>171678</v>
      </c>
      <c r="H22" s="75">
        <v>53540</v>
      </c>
      <c r="I22" s="75">
        <v>11170</v>
      </c>
      <c r="J22" s="75">
        <v>29567</v>
      </c>
      <c r="K22" s="75">
        <v>29790</v>
      </c>
      <c r="L22" s="76">
        <f t="shared" si="2"/>
        <v>622308</v>
      </c>
      <c r="M22" s="77"/>
    </row>
    <row r="23" spans="1:12" ht="17.25" customHeight="1">
      <c r="A23" s="12" t="s">
        <v>25</v>
      </c>
      <c r="B23" s="13">
        <v>8653</v>
      </c>
      <c r="C23" s="13">
        <v>9804</v>
      </c>
      <c r="D23" s="13">
        <v>8964</v>
      </c>
      <c r="E23" s="13">
        <v>5628</v>
      </c>
      <c r="F23" s="13">
        <v>5422</v>
      </c>
      <c r="G23" s="13">
        <v>15872</v>
      </c>
      <c r="H23" s="13">
        <v>8084</v>
      </c>
      <c r="I23" s="13">
        <v>1671</v>
      </c>
      <c r="J23" s="13">
        <v>3040</v>
      </c>
      <c r="K23" s="13">
        <v>2967</v>
      </c>
      <c r="L23" s="11">
        <f t="shared" si="2"/>
        <v>70105</v>
      </c>
    </row>
    <row r="24" spans="1:13" ht="17.25" customHeight="1">
      <c r="A24" s="16" t="s">
        <v>26</v>
      </c>
      <c r="B24" s="13">
        <f>+B25+B26</f>
        <v>137354</v>
      </c>
      <c r="C24" s="13">
        <f aca="true" t="shared" si="7" ref="C24:K24">+C25+C26</f>
        <v>193419</v>
      </c>
      <c r="D24" s="13">
        <f t="shared" si="7"/>
        <v>209624</v>
      </c>
      <c r="E24" s="13">
        <f t="shared" si="7"/>
        <v>123846</v>
      </c>
      <c r="F24" s="13">
        <f t="shared" si="7"/>
        <v>96841</v>
      </c>
      <c r="G24" s="13">
        <f t="shared" si="7"/>
        <v>198275</v>
      </c>
      <c r="H24" s="13">
        <f t="shared" si="7"/>
        <v>104706</v>
      </c>
      <c r="I24" s="13">
        <f t="shared" si="7"/>
        <v>33008</v>
      </c>
      <c r="J24" s="13">
        <f t="shared" si="7"/>
        <v>86568</v>
      </c>
      <c r="K24" s="13">
        <f t="shared" si="7"/>
        <v>60649</v>
      </c>
      <c r="L24" s="11">
        <f t="shared" si="2"/>
        <v>1244290</v>
      </c>
      <c r="M24" s="50"/>
    </row>
    <row r="25" spans="1:13" ht="17.25" customHeight="1">
      <c r="A25" s="12" t="s">
        <v>39</v>
      </c>
      <c r="B25" s="13">
        <v>78644</v>
      </c>
      <c r="C25" s="13">
        <v>116114</v>
      </c>
      <c r="D25" s="13">
        <v>127054</v>
      </c>
      <c r="E25" s="13">
        <v>76824</v>
      </c>
      <c r="F25" s="13">
        <v>55232</v>
      </c>
      <c r="G25" s="13">
        <v>118353</v>
      </c>
      <c r="H25" s="13">
        <v>62088</v>
      </c>
      <c r="I25" s="13">
        <v>22089</v>
      </c>
      <c r="J25" s="13">
        <v>50297</v>
      </c>
      <c r="K25" s="13">
        <v>34155</v>
      </c>
      <c r="L25" s="11">
        <f t="shared" si="2"/>
        <v>740850</v>
      </c>
      <c r="M25" s="49"/>
    </row>
    <row r="26" spans="1:13" ht="17.25" customHeight="1">
      <c r="A26" s="12" t="s">
        <v>40</v>
      </c>
      <c r="B26" s="13">
        <v>58710</v>
      </c>
      <c r="C26" s="13">
        <v>77305</v>
      </c>
      <c r="D26" s="13">
        <v>82570</v>
      </c>
      <c r="E26" s="13">
        <v>47022</v>
      </c>
      <c r="F26" s="13">
        <v>41609</v>
      </c>
      <c r="G26" s="13">
        <v>79922</v>
      </c>
      <c r="H26" s="13">
        <v>42618</v>
      </c>
      <c r="I26" s="13">
        <v>10919</v>
      </c>
      <c r="J26" s="13">
        <v>36271</v>
      </c>
      <c r="K26" s="13">
        <v>26494</v>
      </c>
      <c r="L26" s="11">
        <f t="shared" si="2"/>
        <v>503440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6757</v>
      </c>
      <c r="I27" s="11">
        <v>0</v>
      </c>
      <c r="J27" s="11">
        <v>0</v>
      </c>
      <c r="K27" s="11">
        <v>0</v>
      </c>
      <c r="L27" s="11">
        <f t="shared" si="2"/>
        <v>6757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185</v>
      </c>
      <c r="L29" s="11">
        <f t="shared" si="2"/>
        <v>185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13161.96</v>
      </c>
      <c r="I37" s="19">
        <v>0</v>
      </c>
      <c r="J37" s="19">
        <v>0</v>
      </c>
      <c r="K37" s="19">
        <v>0</v>
      </c>
      <c r="L37" s="23">
        <f>SUM(B37:K37)</f>
        <v>13161.96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25355.86</v>
      </c>
      <c r="C41" s="23">
        <f aca="true" t="shared" si="9" ref="C41:K41">+C45+C42</f>
        <v>41262.76</v>
      </c>
      <c r="D41" s="23">
        <f t="shared" si="9"/>
        <v>33643.19</v>
      </c>
      <c r="E41" s="23">
        <f t="shared" si="9"/>
        <v>22596.010000000002</v>
      </c>
      <c r="F41" s="23">
        <f t="shared" si="9"/>
        <v>20758.510000000002</v>
      </c>
      <c r="G41" s="23">
        <f t="shared" si="9"/>
        <v>43085.51</v>
      </c>
      <c r="H41" s="23">
        <f t="shared" si="9"/>
        <v>22236.66</v>
      </c>
      <c r="I41" s="19">
        <v>0</v>
      </c>
      <c r="J41" s="23">
        <f t="shared" si="9"/>
        <v>2217.04</v>
      </c>
      <c r="K41" s="23">
        <f t="shared" si="9"/>
        <v>11693.33</v>
      </c>
      <c r="L41" s="23">
        <f>SUM(B41:K41)</f>
        <v>222848.87000000002</v>
      </c>
    </row>
    <row r="42" spans="1:12" ht="17.25" customHeight="1">
      <c r="A42" s="16" t="s">
        <v>53</v>
      </c>
      <c r="B42" s="23">
        <f>+B56</f>
        <v>21264.18</v>
      </c>
      <c r="C42" s="23">
        <f aca="true" t="shared" si="10" ref="C42:H42">+C56</f>
        <v>35489.04</v>
      </c>
      <c r="D42" s="23">
        <f t="shared" si="10"/>
        <v>27257.43</v>
      </c>
      <c r="E42" s="23">
        <f t="shared" si="10"/>
        <v>19150.61</v>
      </c>
      <c r="F42" s="23">
        <f t="shared" si="10"/>
        <v>17381.59</v>
      </c>
      <c r="G42" s="23">
        <f t="shared" si="10"/>
        <v>35655.43</v>
      </c>
      <c r="H42" s="23">
        <f t="shared" si="10"/>
        <v>18521.62</v>
      </c>
      <c r="I42" s="68">
        <v>0</v>
      </c>
      <c r="J42" s="68">
        <v>0</v>
      </c>
      <c r="K42" s="23">
        <f>+K56</f>
        <v>9788.73</v>
      </c>
      <c r="L42" s="23">
        <f>SUM(B42:K42)</f>
        <v>184508.63</v>
      </c>
    </row>
    <row r="43" spans="1:12" ht="17.25" customHeight="1">
      <c r="A43" s="12" t="s">
        <v>54</v>
      </c>
      <c r="B43" s="68">
        <v>879</v>
      </c>
      <c r="C43" s="68">
        <v>1237</v>
      </c>
      <c r="D43" s="68">
        <v>1251</v>
      </c>
      <c r="E43" s="68">
        <v>720</v>
      </c>
      <c r="F43" s="68">
        <v>715</v>
      </c>
      <c r="G43" s="68">
        <v>1563</v>
      </c>
      <c r="H43" s="68">
        <v>838</v>
      </c>
      <c r="I43" s="68">
        <v>0</v>
      </c>
      <c r="J43" s="68">
        <v>0</v>
      </c>
      <c r="K43" s="68">
        <v>401</v>
      </c>
      <c r="L43" s="13">
        <f>SUM(B43:J43)</f>
        <v>7203</v>
      </c>
    </row>
    <row r="44" spans="1:12" ht="17.25" customHeight="1">
      <c r="A44" s="12" t="s">
        <v>55</v>
      </c>
      <c r="B44" s="23">
        <f>ROUND(B42/B43,2)</f>
        <v>24.19</v>
      </c>
      <c r="C44" s="23">
        <f aca="true" t="shared" si="11" ref="C44:H44">ROUND(C42/C43,2)</f>
        <v>28.69</v>
      </c>
      <c r="D44" s="23">
        <f t="shared" si="11"/>
        <v>21.79</v>
      </c>
      <c r="E44" s="23">
        <f t="shared" si="11"/>
        <v>26.6</v>
      </c>
      <c r="F44" s="23">
        <f t="shared" si="11"/>
        <v>24.31</v>
      </c>
      <c r="G44" s="23">
        <f t="shared" si="11"/>
        <v>22.81</v>
      </c>
      <c r="H44" s="23">
        <f t="shared" si="11"/>
        <v>22.1</v>
      </c>
      <c r="I44" s="68">
        <v>0</v>
      </c>
      <c r="J44" s="68">
        <v>0</v>
      </c>
      <c r="K44" s="23">
        <f>ROUND(K42/K43,2)</f>
        <v>24.41</v>
      </c>
      <c r="L44" s="23">
        <f>ROUND(L42/L43,2)</f>
        <v>25.62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2" ref="D45:K45">ROUND(D46*D47,2)</f>
        <v>6385.76</v>
      </c>
      <c r="E45" s="59">
        <f t="shared" si="12"/>
        <v>3445.4</v>
      </c>
      <c r="F45" s="59">
        <f t="shared" si="12"/>
        <v>3376.92</v>
      </c>
      <c r="G45" s="59">
        <f t="shared" si="12"/>
        <v>7430.08</v>
      </c>
      <c r="H45" s="59">
        <f t="shared" si="12"/>
        <v>3715.04</v>
      </c>
      <c r="I45" s="19">
        <v>0</v>
      </c>
      <c r="J45" s="59">
        <f t="shared" si="12"/>
        <v>2217.04</v>
      </c>
      <c r="K45" s="59">
        <f t="shared" si="12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8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68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2002999.8499999999</v>
      </c>
      <c r="C49" s="22">
        <f aca="true" t="shared" si="13" ref="C49:H49">+C50+C62</f>
        <v>2898745.0700000008</v>
      </c>
      <c r="D49" s="22">
        <f t="shared" si="13"/>
        <v>3260424.71</v>
      </c>
      <c r="E49" s="22">
        <f t="shared" si="13"/>
        <v>1853055.47</v>
      </c>
      <c r="F49" s="22">
        <f t="shared" si="13"/>
        <v>1624648.83</v>
      </c>
      <c r="G49" s="22">
        <f t="shared" si="13"/>
        <v>3434111.6300000004</v>
      </c>
      <c r="H49" s="22">
        <f t="shared" si="13"/>
        <v>1813752.36</v>
      </c>
      <c r="I49" s="22">
        <f>+I50+I62</f>
        <v>637583.92</v>
      </c>
      <c r="J49" s="22">
        <f>+J50+J62</f>
        <v>1086543.48</v>
      </c>
      <c r="K49" s="22">
        <f>+K50+K62</f>
        <v>881653.97</v>
      </c>
      <c r="L49" s="22">
        <f aca="true" t="shared" si="14" ref="L49:L62">SUM(B49:K49)</f>
        <v>19493519.290000003</v>
      </c>
    </row>
    <row r="50" spans="1:12" ht="17.25" customHeight="1">
      <c r="A50" s="16" t="s">
        <v>60</v>
      </c>
      <c r="B50" s="23">
        <f>SUM(B51:B61)</f>
        <v>1986144.0099999998</v>
      </c>
      <c r="C50" s="23">
        <f aca="true" t="shared" si="15" ref="C50:K50">SUM(C51:C61)</f>
        <v>2875396.8700000006</v>
      </c>
      <c r="D50" s="23">
        <f t="shared" si="15"/>
        <v>3240588.39</v>
      </c>
      <c r="E50" s="23">
        <f t="shared" si="15"/>
        <v>1829615.09</v>
      </c>
      <c r="F50" s="23">
        <f t="shared" si="15"/>
        <v>1611242.81</v>
      </c>
      <c r="G50" s="23">
        <f t="shared" si="15"/>
        <v>3412567.43</v>
      </c>
      <c r="H50" s="23">
        <f t="shared" si="15"/>
        <v>1797607.03</v>
      </c>
      <c r="I50" s="23">
        <f t="shared" si="15"/>
        <v>637583.92</v>
      </c>
      <c r="J50" s="23">
        <f t="shared" si="15"/>
        <v>1072575.91</v>
      </c>
      <c r="K50" s="23">
        <f t="shared" si="15"/>
        <v>881653.97</v>
      </c>
      <c r="L50" s="23">
        <f t="shared" si="14"/>
        <v>19344975.43</v>
      </c>
    </row>
    <row r="51" spans="1:12" ht="17.25" customHeight="1">
      <c r="A51" s="34" t="s">
        <v>61</v>
      </c>
      <c r="B51" s="23">
        <f aca="true" t="shared" si="16" ref="B51:H51">ROUND(B32*B7,2)</f>
        <v>1915514.01</v>
      </c>
      <c r="C51" s="23">
        <f t="shared" si="16"/>
        <v>2768270.89</v>
      </c>
      <c r="D51" s="23">
        <f t="shared" si="16"/>
        <v>3129640.23</v>
      </c>
      <c r="E51" s="23">
        <f t="shared" si="16"/>
        <v>1763796.49</v>
      </c>
      <c r="F51" s="23">
        <f t="shared" si="16"/>
        <v>1530990.1</v>
      </c>
      <c r="G51" s="23">
        <f t="shared" si="16"/>
        <v>3284654.76</v>
      </c>
      <c r="H51" s="23">
        <f t="shared" si="16"/>
        <v>1719749.21</v>
      </c>
      <c r="I51" s="23">
        <f>ROUND(I32*I7,2)</f>
        <v>637583.92</v>
      </c>
      <c r="J51" s="23">
        <f>ROUND(J32*J7,2)</f>
        <v>1043001.07</v>
      </c>
      <c r="K51" s="23">
        <f>ROUND(K32*K7,2)</f>
        <v>866038.61</v>
      </c>
      <c r="L51" s="23">
        <f t="shared" si="14"/>
        <v>18659239.29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13161.96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4"/>
        <v>13161.96</v>
      </c>
    </row>
    <row r="56" spans="1:12" ht="17.25" customHeight="1">
      <c r="A56" s="12" t="s">
        <v>65</v>
      </c>
      <c r="B56" s="36">
        <v>21264.18</v>
      </c>
      <c r="C56" s="36">
        <v>35489.04</v>
      </c>
      <c r="D56" s="36">
        <v>27257.43</v>
      </c>
      <c r="E56" s="36">
        <v>19150.61</v>
      </c>
      <c r="F56" s="36">
        <v>17381.59</v>
      </c>
      <c r="G56" s="36">
        <v>35655.43</v>
      </c>
      <c r="H56" s="36">
        <v>18521.62</v>
      </c>
      <c r="I56" s="19">
        <v>0</v>
      </c>
      <c r="J56" s="19">
        <v>0</v>
      </c>
      <c r="K56" s="36">
        <v>9788.73</v>
      </c>
      <c r="L56" s="36">
        <f t="shared" si="14"/>
        <v>184508.63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4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4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4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4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4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7" ref="B66:K66">+B67+B74+B111+B112</f>
        <v>108326.98999999999</v>
      </c>
      <c r="C66" s="35">
        <f t="shared" si="17"/>
        <v>479711.22000000003</v>
      </c>
      <c r="D66" s="35">
        <f t="shared" si="17"/>
        <v>280612.95999999996</v>
      </c>
      <c r="E66" s="35">
        <f t="shared" si="17"/>
        <v>395685.7899999999</v>
      </c>
      <c r="F66" s="35">
        <f t="shared" si="17"/>
        <v>-9595.180000000022</v>
      </c>
      <c r="G66" s="35">
        <f t="shared" si="17"/>
        <v>-173003.02000000002</v>
      </c>
      <c r="H66" s="35">
        <f t="shared" si="17"/>
        <v>172788.02000000002</v>
      </c>
      <c r="I66" s="35">
        <f t="shared" si="17"/>
        <v>-89637.12999999999</v>
      </c>
      <c r="J66" s="35">
        <f t="shared" si="17"/>
        <v>174350.33999999997</v>
      </c>
      <c r="K66" s="35">
        <f t="shared" si="17"/>
        <v>-14105.189999999988</v>
      </c>
      <c r="L66" s="35">
        <f aca="true" t="shared" si="18" ref="L66:L116">SUM(B66:K66)</f>
        <v>1325134.8000000003</v>
      </c>
    </row>
    <row r="67" spans="1:12" ht="18.75" customHeight="1">
      <c r="A67" s="16" t="s">
        <v>73</v>
      </c>
      <c r="B67" s="35">
        <f aca="true" t="shared" si="19" ref="B67:K67">B68+B69+B70+B71+B72+B73</f>
        <v>-194534.28</v>
      </c>
      <c r="C67" s="35">
        <f t="shared" si="19"/>
        <v>-215177.67</v>
      </c>
      <c r="D67" s="35">
        <f t="shared" si="19"/>
        <v>-205087.08000000002</v>
      </c>
      <c r="E67" s="35">
        <f t="shared" si="19"/>
        <v>-212669.32</v>
      </c>
      <c r="F67" s="35">
        <f t="shared" si="19"/>
        <v>-159043.22</v>
      </c>
      <c r="G67" s="35">
        <f t="shared" si="19"/>
        <v>-253624.47</v>
      </c>
      <c r="H67" s="35">
        <f t="shared" si="19"/>
        <v>-169952</v>
      </c>
      <c r="I67" s="35">
        <f t="shared" si="19"/>
        <v>-32836</v>
      </c>
      <c r="J67" s="35">
        <f t="shared" si="19"/>
        <v>-67452</v>
      </c>
      <c r="K67" s="35">
        <f t="shared" si="19"/>
        <v>-64344</v>
      </c>
      <c r="L67" s="35">
        <f t="shared" si="18"/>
        <v>-1574720.04</v>
      </c>
    </row>
    <row r="68" spans="1:13" s="67" customFormat="1" ht="18.75" customHeight="1">
      <c r="A68" s="60" t="s">
        <v>143</v>
      </c>
      <c r="B68" s="63">
        <f>-ROUND(B9*$D$3,2)</f>
        <v>-146000</v>
      </c>
      <c r="C68" s="63">
        <f aca="true" t="shared" si="20" ref="C68:J68">-ROUND(C9*$D$3,2)</f>
        <v>-211400</v>
      </c>
      <c r="D68" s="63">
        <f t="shared" si="20"/>
        <v>-184648</v>
      </c>
      <c r="E68" s="63">
        <f t="shared" si="20"/>
        <v>-134960</v>
      </c>
      <c r="F68" s="63">
        <f t="shared" si="20"/>
        <v>-81564</v>
      </c>
      <c r="G68" s="63">
        <f t="shared" si="20"/>
        <v>-182820</v>
      </c>
      <c r="H68" s="63">
        <f t="shared" si="20"/>
        <v>-169952</v>
      </c>
      <c r="I68" s="63">
        <f t="shared" si="20"/>
        <v>-32836</v>
      </c>
      <c r="J68" s="63">
        <f t="shared" si="20"/>
        <v>-67452</v>
      </c>
      <c r="K68" s="63">
        <f>-ROUND((K9+K29)*$D$3,2)</f>
        <v>-64344</v>
      </c>
      <c r="L68" s="63">
        <f t="shared" si="18"/>
        <v>-1275976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8"/>
        <v>0</v>
      </c>
    </row>
    <row r="70" spans="1:12" ht="18.75" customHeight="1">
      <c r="A70" s="12" t="s">
        <v>75</v>
      </c>
      <c r="B70" s="35">
        <v>-412</v>
      </c>
      <c r="C70" s="35">
        <v>-220</v>
      </c>
      <c r="D70" s="35">
        <v>-212</v>
      </c>
      <c r="E70" s="35">
        <v>-460</v>
      </c>
      <c r="F70" s="35">
        <v>-380</v>
      </c>
      <c r="G70" s="35">
        <v>-244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8"/>
        <v>-1928</v>
      </c>
    </row>
    <row r="71" spans="1:12" ht="18.75" customHeight="1">
      <c r="A71" s="12" t="s">
        <v>76</v>
      </c>
      <c r="B71" s="35">
        <v>-1764</v>
      </c>
      <c r="C71" s="35">
        <v>-728</v>
      </c>
      <c r="D71" s="35">
        <v>-504</v>
      </c>
      <c r="E71" s="35">
        <v>-476</v>
      </c>
      <c r="F71" s="35">
        <v>-392</v>
      </c>
      <c r="G71" s="35">
        <v>-224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8"/>
        <v>-4088</v>
      </c>
    </row>
    <row r="72" spans="1:12" ht="18.75" customHeight="1">
      <c r="A72" s="12" t="s">
        <v>77</v>
      </c>
      <c r="B72" s="35">
        <v>-46358.28</v>
      </c>
      <c r="C72" s="35">
        <v>-2829.67</v>
      </c>
      <c r="D72" s="35">
        <v>-19723.08</v>
      </c>
      <c r="E72" s="35">
        <v>-76773.32</v>
      </c>
      <c r="F72" s="35">
        <v>-76707.22</v>
      </c>
      <c r="G72" s="35">
        <v>-70336.47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8"/>
        <v>-292728.04000000004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8"/>
        <v>0</v>
      </c>
    </row>
    <row r="74" spans="1:12" s="67" customFormat="1" ht="18.75" customHeight="1">
      <c r="A74" s="16" t="s">
        <v>79</v>
      </c>
      <c r="B74" s="63">
        <f aca="true" t="shared" si="21" ref="B74:K74">SUM(B75:B110)</f>
        <v>-28950.28</v>
      </c>
      <c r="C74" s="63">
        <f t="shared" si="21"/>
        <v>-23302.66</v>
      </c>
      <c r="D74" s="35">
        <f t="shared" si="21"/>
        <v>-78624.47</v>
      </c>
      <c r="E74" s="63">
        <f t="shared" si="21"/>
        <v>-27965.73</v>
      </c>
      <c r="F74" s="35">
        <f t="shared" si="21"/>
        <v>-28088.04</v>
      </c>
      <c r="G74" s="35">
        <f t="shared" si="21"/>
        <v>-47812.12</v>
      </c>
      <c r="H74" s="63">
        <f t="shared" si="21"/>
        <v>-32403.07</v>
      </c>
      <c r="I74" s="35">
        <f t="shared" si="21"/>
        <v>-116376.45999999999</v>
      </c>
      <c r="J74" s="63">
        <f t="shared" si="21"/>
        <v>-21018.33</v>
      </c>
      <c r="K74" s="63">
        <f t="shared" si="21"/>
        <v>-20650.68</v>
      </c>
      <c r="L74" s="63">
        <f t="shared" si="18"/>
        <v>-425191.83999999997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8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8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8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8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8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35">
        <v>-12911.86</v>
      </c>
      <c r="C81" s="19">
        <v>0</v>
      </c>
      <c r="D81" s="35">
        <v>-55511.14</v>
      </c>
      <c r="E81" s="35">
        <v>-12530.99</v>
      </c>
      <c r="F81" s="35">
        <v>-13415.41</v>
      </c>
      <c r="G81" s="35">
        <v>-13490.54</v>
      </c>
      <c r="H81" s="35">
        <v>-16576.75</v>
      </c>
      <c r="I81" s="35">
        <v>-3849.31</v>
      </c>
      <c r="J81" s="35">
        <v>-9548.33</v>
      </c>
      <c r="K81" s="35">
        <v>-12719.46</v>
      </c>
      <c r="L81" s="35">
        <f t="shared" si="18"/>
        <v>-150553.78999999998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8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8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8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8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8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8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8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8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-1000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8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8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8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8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8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8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8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8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8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8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8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8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8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8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8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8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8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8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24">
        <v>331811.55</v>
      </c>
      <c r="C111" s="24">
        <v>718191.55</v>
      </c>
      <c r="D111" s="24">
        <v>564324.51</v>
      </c>
      <c r="E111" s="24">
        <v>636320.84</v>
      </c>
      <c r="F111" s="24">
        <v>177536.08</v>
      </c>
      <c r="G111" s="24">
        <v>128433.57</v>
      </c>
      <c r="H111" s="24">
        <v>375143.09</v>
      </c>
      <c r="I111" s="24">
        <v>59575.33</v>
      </c>
      <c r="J111" s="24">
        <v>262820.67</v>
      </c>
      <c r="K111" s="24">
        <v>70889.49</v>
      </c>
      <c r="L111" s="24">
        <f t="shared" si="18"/>
        <v>3325046.68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8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8"/>
        <v>0</v>
      </c>
      <c r="M113" s="51"/>
    </row>
    <row r="114" spans="1:13" ht="18.75" customHeight="1">
      <c r="A114" s="16" t="s">
        <v>116</v>
      </c>
      <c r="B114" s="24">
        <f aca="true" t="shared" si="22" ref="B114:H114">+B115+B116</f>
        <v>2111326.84</v>
      </c>
      <c r="C114" s="24">
        <f t="shared" si="22"/>
        <v>3378456.290000001</v>
      </c>
      <c r="D114" s="24">
        <f t="shared" si="22"/>
        <v>3541037.6699999995</v>
      </c>
      <c r="E114" s="24">
        <f t="shared" si="22"/>
        <v>2248741.26</v>
      </c>
      <c r="F114" s="24">
        <f t="shared" si="22"/>
        <v>1615053.6500000001</v>
      </c>
      <c r="G114" s="24">
        <f t="shared" si="22"/>
        <v>3261108.61</v>
      </c>
      <c r="H114" s="24">
        <f t="shared" si="22"/>
        <v>1986540.3800000001</v>
      </c>
      <c r="I114" s="24">
        <f>+I115+I116</f>
        <v>547946.79</v>
      </c>
      <c r="J114" s="24">
        <f>+J115+J116</f>
        <v>1260893.82</v>
      </c>
      <c r="K114" s="24">
        <f>+K115+K116</f>
        <v>867548.7799999999</v>
      </c>
      <c r="L114" s="45">
        <f t="shared" si="18"/>
        <v>20818654.09</v>
      </c>
      <c r="M114" s="72"/>
    </row>
    <row r="115" spans="1:13" ht="18" customHeight="1">
      <c r="A115" s="16" t="s">
        <v>117</v>
      </c>
      <c r="B115" s="24">
        <f aca="true" t="shared" si="23" ref="B115:K115">+B50+B67+B74+B111</f>
        <v>2094470.9999999998</v>
      </c>
      <c r="C115" s="24">
        <f t="shared" si="23"/>
        <v>3355108.090000001</v>
      </c>
      <c r="D115" s="24">
        <f t="shared" si="23"/>
        <v>3521201.3499999996</v>
      </c>
      <c r="E115" s="24">
        <f t="shared" si="23"/>
        <v>2225300.88</v>
      </c>
      <c r="F115" s="24">
        <f t="shared" si="23"/>
        <v>1601647.6300000001</v>
      </c>
      <c r="G115" s="24">
        <f t="shared" si="23"/>
        <v>3239564.4099999997</v>
      </c>
      <c r="H115" s="24">
        <f t="shared" si="23"/>
        <v>1970395.05</v>
      </c>
      <c r="I115" s="24">
        <f t="shared" si="23"/>
        <v>547946.79</v>
      </c>
      <c r="J115" s="24">
        <f t="shared" si="23"/>
        <v>1246926.25</v>
      </c>
      <c r="K115" s="24">
        <f t="shared" si="23"/>
        <v>867548.7799999999</v>
      </c>
      <c r="L115" s="45">
        <f t="shared" si="18"/>
        <v>20670110.23</v>
      </c>
      <c r="M115" s="51"/>
    </row>
    <row r="116" spans="1:13" ht="18.75" customHeight="1">
      <c r="A116" s="16" t="s">
        <v>118</v>
      </c>
      <c r="B116" s="24">
        <f aca="true" t="shared" si="24" ref="B116:K116">IF(+B62+B112+B117&lt;0,0,(B62+B112+B117))</f>
        <v>16855.84</v>
      </c>
      <c r="C116" s="24">
        <f t="shared" si="24"/>
        <v>23348.2</v>
      </c>
      <c r="D116" s="24">
        <f t="shared" si="24"/>
        <v>19836.32</v>
      </c>
      <c r="E116" s="24">
        <f t="shared" si="24"/>
        <v>23440.38</v>
      </c>
      <c r="F116" s="24">
        <f t="shared" si="24"/>
        <v>13406.02</v>
      </c>
      <c r="G116" s="24">
        <f t="shared" si="24"/>
        <v>21544.2</v>
      </c>
      <c r="H116" s="24">
        <f t="shared" si="24"/>
        <v>16145.33</v>
      </c>
      <c r="I116" s="19">
        <f t="shared" si="24"/>
        <v>0</v>
      </c>
      <c r="J116" s="24">
        <f t="shared" si="24"/>
        <v>13967.57</v>
      </c>
      <c r="K116" s="24">
        <f t="shared" si="24"/>
        <v>0</v>
      </c>
      <c r="L116" s="45">
        <f t="shared" si="18"/>
        <v>148543.86000000002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20818654.08</v>
      </c>
      <c r="M122" s="51"/>
    </row>
    <row r="123" spans="1:12" ht="18.75" customHeight="1">
      <c r="A123" s="26" t="s">
        <v>122</v>
      </c>
      <c r="B123" s="27">
        <v>297405.21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297405.21</v>
      </c>
    </row>
    <row r="124" spans="1:12" ht="18.75" customHeight="1">
      <c r="A124" s="26" t="s">
        <v>123</v>
      </c>
      <c r="B124" s="27">
        <v>1813921.63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1813921.63</v>
      </c>
    </row>
    <row r="125" spans="1:12" ht="18.75" customHeight="1">
      <c r="A125" s="26" t="s">
        <v>124</v>
      </c>
      <c r="B125" s="38">
        <v>0</v>
      </c>
      <c r="C125" s="27">
        <v>3378456.29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3378456.29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3294553.57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5" ref="L126:L143">SUM(B126:K126)</f>
        <v>3294553.57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246484.1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5"/>
        <v>246484.1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2226253.84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5"/>
        <v>2226253.84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22487.41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5"/>
        <v>22487.41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472542.17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5"/>
        <v>472542.17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5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124045.7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5"/>
        <v>124045.7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1018465.77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5"/>
        <v>1018465.77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921123.9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5"/>
        <v>921123.9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75442.74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5"/>
        <v>75442.74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433492.33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5"/>
        <v>433492.33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474844.77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5"/>
        <v>474844.77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1356204.88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5"/>
        <v>1356204.88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755009.91</v>
      </c>
      <c r="I139" s="38">
        <v>0</v>
      </c>
      <c r="J139" s="38">
        <v>0</v>
      </c>
      <c r="K139" s="38">
        <v>0</v>
      </c>
      <c r="L139" s="39">
        <f t="shared" si="25"/>
        <v>755009.91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1231530.47</v>
      </c>
      <c r="I140" s="38">
        <v>0</v>
      </c>
      <c r="J140" s="38">
        <v>0</v>
      </c>
      <c r="K140" s="38">
        <v>0</v>
      </c>
      <c r="L140" s="39">
        <f t="shared" si="25"/>
        <v>1231530.47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547946.79</v>
      </c>
      <c r="J141" s="38">
        <v>0</v>
      </c>
      <c r="K141" s="38">
        <v>0</v>
      </c>
      <c r="L141" s="39">
        <f t="shared" si="25"/>
        <v>547946.79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1260893.82</v>
      </c>
      <c r="K142" s="18">
        <v>0</v>
      </c>
      <c r="L142" s="39">
        <f t="shared" si="25"/>
        <v>1260893.82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867548.78</v>
      </c>
      <c r="L143" s="42">
        <f t="shared" si="25"/>
        <v>867548.78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1260893.82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2018-11-29T18:00:51Z</dcterms:modified>
  <cp:category/>
  <cp:version/>
  <cp:contentType/>
  <cp:contentStatus/>
</cp:coreProperties>
</file>