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<sst xmlns="http://schemas.openxmlformats.org/spreadsheetml/2006/main" count="148" uniqueCount="148">
  <si>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</si>
  <si>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</si>
  <si>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</si>
  <si>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</si>
  <si>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</si>
  <si>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</si>
  <si>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</si>
  <si>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</si>
  <si>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</si>
  <si>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</si>
  <si>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</si>
  <si>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</si>
  <si>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</si>
  <si>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</si>
  <si>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</si>
  <si>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</si>
  <si>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</si>
  <si>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</si>
  <si>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</si>
  <si>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</si>
  <si>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</si>
  <si>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</si>
  <si>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</si>
  <si>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</si>
  <si>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</si>
  <si>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</si>
  <si>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</si>
  <si>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</si>
  <si>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</si>
  <si>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</si>
  <si>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</si>
  <si>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</si>
  <si>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</si>
  <si>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</si>
  <si>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</si>
  <si>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</si>
  <si>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</si>
  <si>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</si>
  <si>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</si>
  <si>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</si>
  <si>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</si>
  <si>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</si>
  <si>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</si>
  <si>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</si>
  <si>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</si>
  <si>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</si>
  <si>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</si>
  <si>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</si>
  <si>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</si>
  <si>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</si>
  <si>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</si>
  <si>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</si>
  <si>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</si>
  <si>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</si>
  <si>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</si>
  <si>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</si>
  <si>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</si>
  <si>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</si>
  <si>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</si>
  <si>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</si>
  <si>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</si>
  <si>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</si>
  <si>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</si>
  <si>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</si>
  <si>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</si>
  <si>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</si>
  <si>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</si>
  <si>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</si>
  <si>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</si>
  <si>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</si>
  <si>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</si>
  <si>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</si>
  <si>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</si>
  <si>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</si>
  <si>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</si>
  <si>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</si>
  <si>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</si>
  <si>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</si>
  <si>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</si>
  <si>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</si>
  <si>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</si>
  <si>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</si>
  <si>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</si>
  <si>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</si>
  <si>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</si>
  <si>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</si>
  <si>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</si>
  <si>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</si>
  <si>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</si>
  <si>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</si>
  <si>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</si>
  <si>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</si>
  <si>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</si>
  <si>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</si>
  <si>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</si>
  <si>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</si>
  <si>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</si>
  <si>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</si>
  <si>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</si>
  <si>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</si>
  <si>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</si>
  <si>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</si>
  <si>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</si>
  <si>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</si>
  <si>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</si>
  <si>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</si>
  <si>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</si>
  <si>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</si>
  <si>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</si>
  <si>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</si>
  <si>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</si>
  <si>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</si>
  <si>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</si>
  <si>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</si>
  <si>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</si>
  <si>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</si>
  <si>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</si>
  <si>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</si>
  <si>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</si>
  <si>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</si>
  <si>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</si>
  <si>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</si>
  <si>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</si>
  <si>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</si>
  <si>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</si>
  <si>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</si>
  <si>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</si>
  <si>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</si>
  <si>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</si>
  <si>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</si>
  <si>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</si>
  <si>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</si>
  <si>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</si>
  <si>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</si>
  <si>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</si>
  <si>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</si>
  <si>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</si>
  <si>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</si>
  <si>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</si>
  <si>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</si>
  <si>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</si>
  <si>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</si>
  <si>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</si>
  <si>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</si>
  <si>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</si>
  <si>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21/11/18 - VENCIMENTO 28/11/18</t>
  </si>
  <si>
    <t>7.3. Revisão de Remuneração pelo Transporte Coletivo ¹</t>
  </si>
  <si>
    <t>¹ Pagamento de combustível não fóssil de set/18.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</si>
</sst>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610189</v>
      </c>
      <c r="C7" s="9">
        <f t="shared" si="0"/>
        <v>798297</v>
      </c>
      <c r="D7" s="9">
        <f t="shared" si="0"/>
        <v>804959</v>
      </c>
      <c r="E7" s="9">
        <f t="shared" si="0"/>
        <v>533553</v>
      </c>
      <c r="F7" s="9">
        <f t="shared" si="0"/>
        <v>457809</v>
      </c>
      <c r="G7" s="9">
        <f t="shared" si="0"/>
        <v>1160937</v>
      </c>
      <c r="H7" s="9">
        <f t="shared" si="0"/>
        <v>540501</v>
      </c>
      <c r="I7" s="9">
        <f t="shared" si="0"/>
        <v>128190</v>
      </c>
      <c r="J7" s="9">
        <f t="shared" si="0"/>
        <v>328466</v>
      </c>
      <c r="K7" s="9">
        <f t="shared" si="0"/>
        <v>267035</v>
      </c>
      <c r="L7" s="9">
        <f t="shared" si="0"/>
        <v>5629936</v>
      </c>
      <c r="M7" s="49"/>
    </row>
    <row r="8" spans="1:12" ht="17.25" customHeight="1">
      <c r="A8" s="10" t="s">
        <v>38</v>
      </c>
      <c r="B8" s="11">
        <f>B9+B12+B16</f>
        <v>295960</v>
      </c>
      <c r="C8" s="11">
        <f aca="true" t="shared" si="1" ref="C8:K8">C9+C12+C16</f>
        <v>397128</v>
      </c>
      <c r="D8" s="11">
        <f t="shared" si="1"/>
        <v>368692</v>
      </c>
      <c r="E8" s="11">
        <f t="shared" si="1"/>
        <v>266723</v>
      </c>
      <c r="F8" s="11">
        <f t="shared" si="1"/>
        <v>208500</v>
      </c>
      <c r="G8" s="11">
        <f t="shared" si="1"/>
        <v>562666</v>
      </c>
      <c r="H8" s="11">
        <f t="shared" si="1"/>
        <v>285848</v>
      </c>
      <c r="I8" s="11">
        <f t="shared" si="1"/>
        <v>57106</v>
      </c>
      <c r="J8" s="11">
        <f t="shared" si="1"/>
        <v>149407</v>
      </c>
      <c r="K8" s="11">
        <f t="shared" si="1"/>
        <v>134285</v>
      </c>
      <c r="L8" s="11">
        <f aca="true" t="shared" si="2" ref="L8:L29">SUM(B8:K8)</f>
        <v>2726315</v>
      </c>
    </row>
    <row r="9" spans="1:12" ht="17.25" customHeight="1">
      <c r="A9" s="15" t="s">
        <v>16</v>
      </c>
      <c r="B9" s="13">
        <f>+B10+B11</f>
        <v>36457</v>
      </c>
      <c r="C9" s="13">
        <f aca="true" t="shared" si="3" ref="C9:K9">+C10+C11</f>
        <v>52537</v>
      </c>
      <c r="D9" s="13">
        <f t="shared" si="3"/>
        <v>44314</v>
      </c>
      <c r="E9" s="13">
        <f t="shared" si="3"/>
        <v>33036</v>
      </c>
      <c r="F9" s="13">
        <f t="shared" si="3"/>
        <v>20434</v>
      </c>
      <c r="G9" s="13">
        <f t="shared" si="3"/>
        <v>44864</v>
      </c>
      <c r="H9" s="13">
        <f t="shared" si="3"/>
        <v>42454</v>
      </c>
      <c r="I9" s="13">
        <f t="shared" si="3"/>
        <v>8292</v>
      </c>
      <c r="J9" s="13">
        <f t="shared" si="3"/>
        <v>16684</v>
      </c>
      <c r="K9" s="13">
        <f t="shared" si="3"/>
        <v>15386</v>
      </c>
      <c r="L9" s="11">
        <f t="shared" si="2"/>
        <v>314458</v>
      </c>
    </row>
    <row r="10" spans="1:12" ht="17.25" customHeight="1">
      <c r="A10" s="29" t="s">
        <v>17</v>
      </c>
      <c r="B10" s="13">
        <v>36457</v>
      </c>
      <c r="C10" s="13">
        <v>52537</v>
      </c>
      <c r="D10" s="13">
        <v>44314</v>
      </c>
      <c r="E10" s="13">
        <v>33036</v>
      </c>
      <c r="F10" s="13">
        <v>20434</v>
      </c>
      <c r="G10" s="13">
        <v>44864</v>
      </c>
      <c r="H10" s="13">
        <v>42454</v>
      </c>
      <c r="I10" s="13">
        <v>8292</v>
      </c>
      <c r="J10" s="13">
        <v>16684</v>
      </c>
      <c r="K10" s="13">
        <v>15386</v>
      </c>
      <c r="L10" s="11">
        <f t="shared" si="2"/>
        <v>314458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248110</v>
      </c>
      <c r="C12" s="17">
        <f t="shared" si="4"/>
        <v>328573</v>
      </c>
      <c r="D12" s="17">
        <f t="shared" si="4"/>
        <v>310173</v>
      </c>
      <c r="E12" s="17">
        <f t="shared" si="4"/>
        <v>223509</v>
      </c>
      <c r="F12" s="17">
        <f t="shared" si="4"/>
        <v>177404</v>
      </c>
      <c r="G12" s="17">
        <f t="shared" si="4"/>
        <v>490207</v>
      </c>
      <c r="H12" s="17">
        <f t="shared" si="4"/>
        <v>232313</v>
      </c>
      <c r="I12" s="17">
        <f t="shared" si="4"/>
        <v>46336</v>
      </c>
      <c r="J12" s="17">
        <f t="shared" si="4"/>
        <v>126708</v>
      </c>
      <c r="K12" s="17">
        <f t="shared" si="4"/>
        <v>113221</v>
      </c>
      <c r="L12" s="11">
        <f t="shared" si="2"/>
        <v>2296554</v>
      </c>
    </row>
    <row r="13" spans="1:14" s="67" customFormat="1" ht="17.25" customHeight="1">
      <c r="A13" s="74" t="s">
        <v>19</v>
      </c>
      <c r="B13" s="75">
        <v>114791</v>
      </c>
      <c r="C13" s="75">
        <v>159380</v>
      </c>
      <c r="D13" s="75">
        <v>156886</v>
      </c>
      <c r="E13" s="75">
        <v>107566</v>
      </c>
      <c r="F13" s="75">
        <v>87721</v>
      </c>
      <c r="G13" s="75">
        <v>224554</v>
      </c>
      <c r="H13" s="75">
        <v>101475</v>
      </c>
      <c r="I13" s="75">
        <v>24281</v>
      </c>
      <c r="J13" s="75">
        <v>63849</v>
      </c>
      <c r="K13" s="75">
        <v>52654</v>
      </c>
      <c r="L13" s="76">
        <f t="shared" si="2"/>
        <v>1093157</v>
      </c>
      <c r="M13" s="77"/>
      <c r="N13" s="78"/>
    </row>
    <row r="14" spans="1:13" s="67" customFormat="1" ht="17.25" customHeight="1">
      <c r="A14" s="74" t="s">
        <v>20</v>
      </c>
      <c r="B14" s="75">
        <v>114480</v>
      </c>
      <c r="C14" s="75">
        <v>141522</v>
      </c>
      <c r="D14" s="75">
        <v>133523</v>
      </c>
      <c r="E14" s="75">
        <v>98973</v>
      </c>
      <c r="F14" s="75">
        <v>78600</v>
      </c>
      <c r="G14" s="75">
        <v>235505</v>
      </c>
      <c r="H14" s="75">
        <v>106473</v>
      </c>
      <c r="I14" s="75">
        <v>17747</v>
      </c>
      <c r="J14" s="75">
        <v>55740</v>
      </c>
      <c r="K14" s="75">
        <v>53355</v>
      </c>
      <c r="L14" s="76">
        <f t="shared" si="2"/>
        <v>1035918</v>
      </c>
      <c r="M14" s="77"/>
    </row>
    <row r="15" spans="1:12" ht="17.25" customHeight="1">
      <c r="A15" s="14" t="s">
        <v>21</v>
      </c>
      <c r="B15" s="13">
        <v>18839</v>
      </c>
      <c r="C15" s="13">
        <v>27671</v>
      </c>
      <c r="D15" s="13">
        <v>19764</v>
      </c>
      <c r="E15" s="13">
        <v>16970</v>
      </c>
      <c r="F15" s="13">
        <v>11083</v>
      </c>
      <c r="G15" s="13">
        <v>30148</v>
      </c>
      <c r="H15" s="13">
        <v>24365</v>
      </c>
      <c r="I15" s="13">
        <v>4308</v>
      </c>
      <c r="J15" s="13">
        <v>7119</v>
      </c>
      <c r="K15" s="13">
        <v>7212</v>
      </c>
      <c r="L15" s="11">
        <f t="shared" si="2"/>
        <v>167479</v>
      </c>
    </row>
    <row r="16" spans="1:12" ht="17.25" customHeight="1">
      <c r="A16" s="15" t="s">
        <v>34</v>
      </c>
      <c r="B16" s="13">
        <f>B17+B18+B19</f>
        <v>11393</v>
      </c>
      <c r="C16" s="13">
        <f aca="true" t="shared" si="5" ref="C16:K16">C17+C18+C19</f>
        <v>16018</v>
      </c>
      <c r="D16" s="13">
        <f t="shared" si="5"/>
        <v>14205</v>
      </c>
      <c r="E16" s="13">
        <f t="shared" si="5"/>
        <v>10178</v>
      </c>
      <c r="F16" s="13">
        <f t="shared" si="5"/>
        <v>10662</v>
      </c>
      <c r="G16" s="13">
        <f t="shared" si="5"/>
        <v>27595</v>
      </c>
      <c r="H16" s="13">
        <f t="shared" si="5"/>
        <v>11081</v>
      </c>
      <c r="I16" s="13">
        <f t="shared" si="5"/>
        <v>2478</v>
      </c>
      <c r="J16" s="13">
        <f t="shared" si="5"/>
        <v>6015</v>
      </c>
      <c r="K16" s="13">
        <f t="shared" si="5"/>
        <v>5678</v>
      </c>
      <c r="L16" s="11">
        <f t="shared" si="2"/>
        <v>115303</v>
      </c>
    </row>
    <row r="17" spans="1:12" ht="17.25" customHeight="1">
      <c r="A17" s="14" t="s">
        <v>35</v>
      </c>
      <c r="B17" s="13">
        <v>11356</v>
      </c>
      <c r="C17" s="13">
        <v>15982</v>
      </c>
      <c r="D17" s="13">
        <v>14183</v>
      </c>
      <c r="E17" s="13">
        <v>10161</v>
      </c>
      <c r="F17" s="13">
        <v>10645</v>
      </c>
      <c r="G17" s="13">
        <v>27551</v>
      </c>
      <c r="H17" s="13">
        <v>11058</v>
      </c>
      <c r="I17" s="13">
        <v>2473</v>
      </c>
      <c r="J17" s="13">
        <v>6008</v>
      </c>
      <c r="K17" s="13">
        <v>5658</v>
      </c>
      <c r="L17" s="11">
        <f t="shared" si="2"/>
        <v>115075</v>
      </c>
    </row>
    <row r="18" spans="1:12" ht="17.25" customHeight="1">
      <c r="A18" s="14" t="s">
        <v>36</v>
      </c>
      <c r="B18" s="13">
        <v>23</v>
      </c>
      <c r="C18" s="13">
        <v>23</v>
      </c>
      <c r="D18" s="13">
        <v>13</v>
      </c>
      <c r="E18" s="13">
        <v>13</v>
      </c>
      <c r="F18" s="13">
        <v>14</v>
      </c>
      <c r="G18" s="13">
        <v>28</v>
      </c>
      <c r="H18" s="13">
        <v>13</v>
      </c>
      <c r="I18" s="13">
        <v>2</v>
      </c>
      <c r="J18" s="13">
        <v>1</v>
      </c>
      <c r="K18" s="13">
        <v>12</v>
      </c>
      <c r="L18" s="11">
        <f t="shared" si="2"/>
        <v>142</v>
      </c>
    </row>
    <row r="19" spans="1:12" ht="17.25" customHeight="1">
      <c r="A19" s="14" t="s">
        <v>37</v>
      </c>
      <c r="B19" s="13">
        <v>14</v>
      </c>
      <c r="C19" s="13">
        <v>13</v>
      </c>
      <c r="D19" s="13">
        <v>9</v>
      </c>
      <c r="E19" s="13">
        <v>4</v>
      </c>
      <c r="F19" s="13">
        <v>3</v>
      </c>
      <c r="G19" s="13">
        <v>16</v>
      </c>
      <c r="H19" s="13">
        <v>10</v>
      </c>
      <c r="I19" s="13">
        <v>3</v>
      </c>
      <c r="J19" s="13">
        <v>6</v>
      </c>
      <c r="K19" s="13">
        <v>8</v>
      </c>
      <c r="L19" s="11">
        <f t="shared" si="2"/>
        <v>86</v>
      </c>
    </row>
    <row r="20" spans="1:12" ht="17.25" customHeight="1">
      <c r="A20" s="16" t="s">
        <v>22</v>
      </c>
      <c r="B20" s="11">
        <f>+B21+B22+B23</f>
        <v>174118</v>
      </c>
      <c r="C20" s="11">
        <f aca="true" t="shared" si="6" ref="C20:K20">+C21+C22+C23</f>
        <v>199890</v>
      </c>
      <c r="D20" s="11">
        <f t="shared" si="6"/>
        <v>220562</v>
      </c>
      <c r="E20" s="11">
        <f t="shared" si="6"/>
        <v>136528</v>
      </c>
      <c r="F20" s="11">
        <f t="shared" si="6"/>
        <v>147687</v>
      </c>
      <c r="G20" s="11">
        <f t="shared" si="6"/>
        <v>396542</v>
      </c>
      <c r="H20" s="11">
        <f t="shared" si="6"/>
        <v>139193</v>
      </c>
      <c r="I20" s="11">
        <f t="shared" si="6"/>
        <v>35276</v>
      </c>
      <c r="J20" s="11">
        <f t="shared" si="6"/>
        <v>84898</v>
      </c>
      <c r="K20" s="11">
        <f t="shared" si="6"/>
        <v>71140</v>
      </c>
      <c r="L20" s="11">
        <f t="shared" si="2"/>
        <v>1605834</v>
      </c>
    </row>
    <row r="21" spans="1:13" s="67" customFormat="1" ht="17.25" customHeight="1">
      <c r="A21" s="60" t="s">
        <v>23</v>
      </c>
      <c r="B21" s="75">
        <v>90749</v>
      </c>
      <c r="C21" s="75">
        <v>114494</v>
      </c>
      <c r="D21" s="75">
        <v>128072</v>
      </c>
      <c r="E21" s="75">
        <v>76571</v>
      </c>
      <c r="F21" s="75">
        <v>83295</v>
      </c>
      <c r="G21" s="75">
        <v>204210</v>
      </c>
      <c r="H21" s="75">
        <v>75006</v>
      </c>
      <c r="I21" s="75">
        <v>21309</v>
      </c>
      <c r="J21" s="75">
        <v>48995</v>
      </c>
      <c r="K21" s="75">
        <v>37552</v>
      </c>
      <c r="L21" s="76">
        <f t="shared" si="2"/>
        <v>880253</v>
      </c>
      <c r="M21" s="77"/>
    </row>
    <row r="22" spans="1:13" s="67" customFormat="1" ht="17.25" customHeight="1">
      <c r="A22" s="60" t="s">
        <v>24</v>
      </c>
      <c r="B22" s="75">
        <v>74657</v>
      </c>
      <c r="C22" s="75">
        <v>75293</v>
      </c>
      <c r="D22" s="75">
        <v>83365</v>
      </c>
      <c r="E22" s="75">
        <v>54015</v>
      </c>
      <c r="F22" s="75">
        <v>58711</v>
      </c>
      <c r="G22" s="75">
        <v>176454</v>
      </c>
      <c r="H22" s="75">
        <v>55854</v>
      </c>
      <c r="I22" s="75">
        <v>12269</v>
      </c>
      <c r="J22" s="75">
        <v>32785</v>
      </c>
      <c r="K22" s="75">
        <v>30674</v>
      </c>
      <c r="L22" s="76">
        <f t="shared" si="2"/>
        <v>654077</v>
      </c>
      <c r="M22" s="77"/>
    </row>
    <row r="23" spans="1:12" ht="17.25" customHeight="1">
      <c r="A23" s="12" t="s">
        <v>25</v>
      </c>
      <c r="B23" s="13">
        <v>8712</v>
      </c>
      <c r="C23" s="13">
        <v>10103</v>
      </c>
      <c r="D23" s="13">
        <v>9125</v>
      </c>
      <c r="E23" s="13">
        <v>5942</v>
      </c>
      <c r="F23" s="13">
        <v>5681</v>
      </c>
      <c r="G23" s="13">
        <v>15878</v>
      </c>
      <c r="H23" s="13">
        <v>8333</v>
      </c>
      <c r="I23" s="13">
        <v>1698</v>
      </c>
      <c r="J23" s="13">
        <v>3118</v>
      </c>
      <c r="K23" s="13">
        <v>2914</v>
      </c>
      <c r="L23" s="11">
        <f t="shared" si="2"/>
        <v>71504</v>
      </c>
    </row>
    <row r="24" spans="1:13" ht="17.25" customHeight="1">
      <c r="A24" s="16" t="s">
        <v>26</v>
      </c>
      <c r="B24" s="13">
        <f>+B25+B26</f>
        <v>140111</v>
      </c>
      <c r="C24" s="13">
        <f aca="true" t="shared" si="7" ref="C24:K24">+C25+C26</f>
        <v>201279</v>
      </c>
      <c r="D24" s="13">
        <f t="shared" si="7"/>
        <v>215705</v>
      </c>
      <c r="E24" s="13">
        <f t="shared" si="7"/>
        <v>130302</v>
      </c>
      <c r="F24" s="13">
        <f t="shared" si="7"/>
        <v>101622</v>
      </c>
      <c r="G24" s="13">
        <f t="shared" si="7"/>
        <v>201729</v>
      </c>
      <c r="H24" s="13">
        <f t="shared" si="7"/>
        <v>108477</v>
      </c>
      <c r="I24" s="13">
        <f t="shared" si="7"/>
        <v>35808</v>
      </c>
      <c r="J24" s="13">
        <f t="shared" si="7"/>
        <v>94161</v>
      </c>
      <c r="K24" s="13">
        <f t="shared" si="7"/>
        <v>61610</v>
      </c>
      <c r="L24" s="11">
        <f t="shared" si="2"/>
        <v>1290804</v>
      </c>
      <c r="M24" s="50"/>
    </row>
    <row r="25" spans="1:13" ht="17.25" customHeight="1">
      <c r="A25" s="12" t="s">
        <v>39</v>
      </c>
      <c r="B25" s="13">
        <v>80934</v>
      </c>
      <c r="C25" s="13">
        <v>121000</v>
      </c>
      <c r="D25" s="13">
        <v>132406</v>
      </c>
      <c r="E25" s="13">
        <v>80991</v>
      </c>
      <c r="F25" s="13">
        <v>58761</v>
      </c>
      <c r="G25" s="13">
        <v>121428</v>
      </c>
      <c r="H25" s="13">
        <v>65052</v>
      </c>
      <c r="I25" s="13">
        <v>24308</v>
      </c>
      <c r="J25" s="13">
        <v>54904</v>
      </c>
      <c r="K25" s="13">
        <v>35235</v>
      </c>
      <c r="L25" s="11">
        <f t="shared" si="2"/>
        <v>775019</v>
      </c>
      <c r="M25" s="49"/>
    </row>
    <row r="26" spans="1:13" ht="17.25" customHeight="1">
      <c r="A26" s="12" t="s">
        <v>40</v>
      </c>
      <c r="B26" s="13">
        <v>59177</v>
      </c>
      <c r="C26" s="13">
        <v>80279</v>
      </c>
      <c r="D26" s="13">
        <v>83299</v>
      </c>
      <c r="E26" s="13">
        <v>49311</v>
      </c>
      <c r="F26" s="13">
        <v>42861</v>
      </c>
      <c r="G26" s="13">
        <v>80301</v>
      </c>
      <c r="H26" s="13">
        <v>43425</v>
      </c>
      <c r="I26" s="13">
        <v>11500</v>
      </c>
      <c r="J26" s="13">
        <v>39257</v>
      </c>
      <c r="K26" s="13">
        <v>26375</v>
      </c>
      <c r="L26" s="11">
        <f t="shared" si="2"/>
        <v>515785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6983</v>
      </c>
      <c r="I27" s="11">
        <v>0</v>
      </c>
      <c r="J27" s="11">
        <v>0</v>
      </c>
      <c r="K27" s="11">
        <v>0</v>
      </c>
      <c r="L27" s="11">
        <f t="shared" si="2"/>
        <v>6983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115</v>
      </c>
      <c r="L29" s="11">
        <f t="shared" si="2"/>
        <v>115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12431.1</v>
      </c>
      <c r="I37" s="19">
        <v>0</v>
      </c>
      <c r="J37" s="19">
        <v>0</v>
      </c>
      <c r="K37" s="19">
        <v>0</v>
      </c>
      <c r="L37" s="23">
        <f>SUM(B37:K37)</f>
        <v>12431.1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1989720.44</v>
      </c>
      <c r="C49" s="22">
        <f aca="true" t="shared" si="11" ref="C49:H49">+C50+C62</f>
        <v>2910818.1500000004</v>
      </c>
      <c r="D49" s="22">
        <f t="shared" si="11"/>
        <v>3231034.25</v>
      </c>
      <c r="E49" s="22">
        <f t="shared" si="11"/>
        <v>1872130.2699999998</v>
      </c>
      <c r="F49" s="22">
        <f t="shared" si="11"/>
        <v>1639465.97</v>
      </c>
      <c r="G49" s="22">
        <f t="shared" si="11"/>
        <v>3388108.1500000004</v>
      </c>
      <c r="H49" s="22">
        <f t="shared" si="11"/>
        <v>1822676.85</v>
      </c>
      <c r="I49" s="22">
        <f>+I50+I62</f>
        <v>667575.06</v>
      </c>
      <c r="J49" s="22">
        <f>+J50+J62</f>
        <v>1124852.4800000002</v>
      </c>
      <c r="K49" s="22">
        <f>+K50+K62</f>
        <v>865385.59</v>
      </c>
      <c r="L49" s="22">
        <f aca="true" t="shared" si="12" ref="L49:L62">SUM(B49:K49)</f>
        <v>19511767.21</v>
      </c>
    </row>
    <row r="50" spans="1:12" ht="17.25" customHeight="1">
      <c r="A50" s="16" t="s">
        <v>60</v>
      </c>
      <c r="B50" s="23">
        <f>SUM(B51:B61)</f>
        <v>1972864.5999999999</v>
      </c>
      <c r="C50" s="23">
        <f aca="true" t="shared" si="13" ref="C50:K50">SUM(C51:C61)</f>
        <v>2887469.95</v>
      </c>
      <c r="D50" s="23">
        <f t="shared" si="13"/>
        <v>3211197.93</v>
      </c>
      <c r="E50" s="23">
        <f t="shared" si="13"/>
        <v>1848689.89</v>
      </c>
      <c r="F50" s="23">
        <f t="shared" si="13"/>
        <v>1626059.95</v>
      </c>
      <c r="G50" s="23">
        <f t="shared" si="13"/>
        <v>3366563.95</v>
      </c>
      <c r="H50" s="23">
        <f t="shared" si="13"/>
        <v>1806531.52</v>
      </c>
      <c r="I50" s="23">
        <f t="shared" si="13"/>
        <v>667575.06</v>
      </c>
      <c r="J50" s="23">
        <f t="shared" si="13"/>
        <v>1110884.9100000001</v>
      </c>
      <c r="K50" s="23">
        <f t="shared" si="13"/>
        <v>865385.59</v>
      </c>
      <c r="L50" s="23">
        <f t="shared" si="12"/>
        <v>19363223.349999998</v>
      </c>
    </row>
    <row r="51" spans="1:12" ht="17.25" customHeight="1">
      <c r="A51" s="34" t="s">
        <v>61</v>
      </c>
      <c r="B51" s="23">
        <f aca="true" t="shared" si="14" ref="B51:H51">ROUND(B32*B7,2)</f>
        <v>1923498.78</v>
      </c>
      <c r="C51" s="23">
        <f t="shared" si="14"/>
        <v>2815833.01</v>
      </c>
      <c r="D51" s="23">
        <f t="shared" si="14"/>
        <v>3127507.2</v>
      </c>
      <c r="E51" s="23">
        <f t="shared" si="14"/>
        <v>1802021.9</v>
      </c>
      <c r="F51" s="23">
        <f t="shared" si="14"/>
        <v>1563188.83</v>
      </c>
      <c r="G51" s="23">
        <f t="shared" si="14"/>
        <v>3274306.71</v>
      </c>
      <c r="H51" s="23">
        <f t="shared" si="14"/>
        <v>1747926.18</v>
      </c>
      <c r="I51" s="23">
        <f>ROUND(I32*I7,2)</f>
        <v>667575.06</v>
      </c>
      <c r="J51" s="23">
        <f>ROUND(J32*J7,2)</f>
        <v>1081310.07</v>
      </c>
      <c r="K51" s="23">
        <f>ROUND(K32*K7,2)</f>
        <v>859558.96</v>
      </c>
      <c r="L51" s="23">
        <f t="shared" si="12"/>
        <v>18862726.7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12431.1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12431.1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19836.32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2"/>
        <v>148543.86000000002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-177218.12000000002</v>
      </c>
      <c r="C66" s="35">
        <f t="shared" si="15"/>
        <v>-193982.09</v>
      </c>
      <c r="D66" s="35">
        <f t="shared" si="15"/>
        <v>-172616.36</v>
      </c>
      <c r="E66" s="35">
        <f t="shared" si="15"/>
        <v>-186121.24</v>
      </c>
      <c r="F66" s="35">
        <f t="shared" si="15"/>
        <v>-148936.77</v>
      </c>
      <c r="G66" s="35">
        <f t="shared" si="15"/>
        <v>-177405.93</v>
      </c>
      <c r="H66" s="35">
        <f t="shared" si="15"/>
        <v>-150623.13</v>
      </c>
      <c r="I66" s="35">
        <f t="shared" si="15"/>
        <v>-145695.15</v>
      </c>
      <c r="J66" s="35">
        <f t="shared" si="15"/>
        <v>-78206</v>
      </c>
      <c r="K66" s="35">
        <f t="shared" si="15"/>
        <v>-51950.22</v>
      </c>
      <c r="L66" s="35">
        <f aca="true" t="shared" si="16" ref="L66:L116">SUM(B66:K66)</f>
        <v>-1482755.01</v>
      </c>
    </row>
    <row r="67" spans="1:12" ht="18.75" customHeight="1">
      <c r="A67" s="16" t="s">
        <v>73</v>
      </c>
      <c r="B67" s="35">
        <f aca="true" t="shared" si="17" ref="B67:K67">B68+B69+B70+B71+B72+B73</f>
        <v>-198483.39</v>
      </c>
      <c r="C67" s="35">
        <f t="shared" si="17"/>
        <v>-214390.43</v>
      </c>
      <c r="D67" s="35">
        <f t="shared" si="17"/>
        <v>-201253.03</v>
      </c>
      <c r="E67" s="35">
        <f t="shared" si="17"/>
        <v>-228402.7</v>
      </c>
      <c r="F67" s="35">
        <f t="shared" si="17"/>
        <v>-168742.28999999998</v>
      </c>
      <c r="G67" s="35">
        <f t="shared" si="17"/>
        <v>-258742.9</v>
      </c>
      <c r="H67" s="35">
        <f t="shared" si="17"/>
        <v>-169816</v>
      </c>
      <c r="I67" s="35">
        <f t="shared" si="17"/>
        <v>-33168</v>
      </c>
      <c r="J67" s="35">
        <f t="shared" si="17"/>
        <v>-66736</v>
      </c>
      <c r="K67" s="35">
        <f t="shared" si="17"/>
        <v>-62004</v>
      </c>
      <c r="L67" s="35">
        <f t="shared" si="16"/>
        <v>-1601738.74</v>
      </c>
    </row>
    <row r="68" spans="1:13" s="67" customFormat="1" ht="18.75" customHeight="1">
      <c r="A68" s="60" t="s">
        <v>143</v>
      </c>
      <c r="B68" s="63">
        <f>-ROUND(B9*$D$3,2)</f>
        <v>-145828</v>
      </c>
      <c r="C68" s="63">
        <f aca="true" t="shared" si="18" ref="C68:J68">-ROUND(C9*$D$3,2)</f>
        <v>-210148</v>
      </c>
      <c r="D68" s="63">
        <f t="shared" si="18"/>
        <v>-177256</v>
      </c>
      <c r="E68" s="63">
        <f t="shared" si="18"/>
        <v>-132144</v>
      </c>
      <c r="F68" s="63">
        <f t="shared" si="18"/>
        <v>-81736</v>
      </c>
      <c r="G68" s="63">
        <f t="shared" si="18"/>
        <v>-179456</v>
      </c>
      <c r="H68" s="63">
        <f t="shared" si="18"/>
        <v>-169816</v>
      </c>
      <c r="I68" s="63">
        <f t="shared" si="18"/>
        <v>-33168</v>
      </c>
      <c r="J68" s="63">
        <f t="shared" si="18"/>
        <v>-66736</v>
      </c>
      <c r="K68" s="63">
        <f>-ROUND((K9+K29)*$D$3,2)</f>
        <v>-62004</v>
      </c>
      <c r="L68" s="63">
        <f t="shared" si="16"/>
        <v>-1258292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-544</v>
      </c>
      <c r="C70" s="35">
        <v>-200</v>
      </c>
      <c r="D70" s="35">
        <v>-236</v>
      </c>
      <c r="E70" s="35">
        <v>-432</v>
      </c>
      <c r="F70" s="35">
        <v>-400</v>
      </c>
      <c r="G70" s="35">
        <v>-264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-2076</v>
      </c>
    </row>
    <row r="71" spans="1:12" ht="18.75" customHeight="1">
      <c r="A71" s="12" t="s">
        <v>76</v>
      </c>
      <c r="B71" s="35">
        <v>-1888</v>
      </c>
      <c r="C71" s="35">
        <v>-1036</v>
      </c>
      <c r="D71" s="35">
        <v>-1060</v>
      </c>
      <c r="E71" s="35">
        <v>-1176</v>
      </c>
      <c r="F71" s="35">
        <v>-644</v>
      </c>
      <c r="G71" s="35">
        <v>-336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-6140</v>
      </c>
    </row>
    <row r="72" spans="1:12" ht="18.75" customHeight="1">
      <c r="A72" s="12" t="s">
        <v>77</v>
      </c>
      <c r="B72" s="35">
        <v>-50223.39</v>
      </c>
      <c r="C72" s="35">
        <v>-3006.43</v>
      </c>
      <c r="D72" s="35">
        <v>-22701.03</v>
      </c>
      <c r="E72" s="35">
        <v>-94650.7</v>
      </c>
      <c r="F72" s="35">
        <v>-85962.29</v>
      </c>
      <c r="G72" s="35">
        <v>-78686.9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-335230.74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-16038.42</v>
      </c>
      <c r="C74" s="63">
        <f t="shared" si="19"/>
        <v>-23302.66</v>
      </c>
      <c r="D74" s="35">
        <f t="shared" si="19"/>
        <v>-23113.33</v>
      </c>
      <c r="E74" s="63">
        <f t="shared" si="19"/>
        <v>-15434.74</v>
      </c>
      <c r="F74" s="35">
        <f t="shared" si="19"/>
        <v>-14672.63</v>
      </c>
      <c r="G74" s="35">
        <f t="shared" si="19"/>
        <v>-34321.58</v>
      </c>
      <c r="H74" s="63">
        <f t="shared" si="19"/>
        <v>-15826.32</v>
      </c>
      <c r="I74" s="35">
        <f t="shared" si="19"/>
        <v>-112527.15</v>
      </c>
      <c r="J74" s="63">
        <f t="shared" si="19"/>
        <v>-11470</v>
      </c>
      <c r="K74" s="63">
        <f t="shared" si="19"/>
        <v>-7931.22</v>
      </c>
      <c r="L74" s="63">
        <f t="shared" si="16"/>
        <v>-274638.05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19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35">
        <v>-1000</v>
      </c>
      <c r="G91" s="35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-3000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146</v>
      </c>
      <c r="B111" s="35">
        <v>37303.69</v>
      </c>
      <c r="C111" s="35">
        <v>43711</v>
      </c>
      <c r="D111" s="35">
        <v>51750</v>
      </c>
      <c r="E111" s="35">
        <v>57716.2</v>
      </c>
      <c r="F111" s="35">
        <v>34478.15</v>
      </c>
      <c r="G111" s="35">
        <v>115658.55</v>
      </c>
      <c r="H111" s="35">
        <v>35019.19</v>
      </c>
      <c r="I111" s="19">
        <v>0</v>
      </c>
      <c r="J111" s="19">
        <v>0</v>
      </c>
      <c r="K111" s="35">
        <v>17985</v>
      </c>
      <c r="L111" s="35">
        <f t="shared" si="16"/>
        <v>393621.78</v>
      </c>
      <c r="M111" s="52"/>
    </row>
    <row r="112" spans="1:13" ht="18.75" customHeight="1">
      <c r="A112" s="16" t="s">
        <v>115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116</v>
      </c>
      <c r="B114" s="24">
        <f aca="true" t="shared" si="20" ref="B114:H114">+B115+B116</f>
        <v>1812502.32</v>
      </c>
      <c r="C114" s="24">
        <f t="shared" si="20"/>
        <v>2716836.06</v>
      </c>
      <c r="D114" s="24">
        <f t="shared" si="20"/>
        <v>3058417.89</v>
      </c>
      <c r="E114" s="24">
        <f t="shared" si="20"/>
        <v>1686009.0299999998</v>
      </c>
      <c r="F114" s="24">
        <f t="shared" si="20"/>
        <v>1490529.2</v>
      </c>
      <c r="G114" s="24">
        <f t="shared" si="20"/>
        <v>3210702.22</v>
      </c>
      <c r="H114" s="24">
        <f t="shared" si="20"/>
        <v>1672053.72</v>
      </c>
      <c r="I114" s="24">
        <f>+I115+I116</f>
        <v>521879.91000000003</v>
      </c>
      <c r="J114" s="24">
        <f>+J115+J116</f>
        <v>1046646.4800000001</v>
      </c>
      <c r="K114" s="24">
        <f>+K115+K116</f>
        <v>813435.37</v>
      </c>
      <c r="L114" s="45">
        <f t="shared" si="16"/>
        <v>18029012.2</v>
      </c>
      <c r="M114" s="72"/>
    </row>
    <row r="115" spans="1:13" ht="18" customHeight="1">
      <c r="A115" s="16" t="s">
        <v>117</v>
      </c>
      <c r="B115" s="24">
        <f aca="true" t="shared" si="21" ref="B115:K115">+B50+B67+B74+B111</f>
        <v>1795646.48</v>
      </c>
      <c r="C115" s="24">
        <f t="shared" si="21"/>
        <v>2693487.86</v>
      </c>
      <c r="D115" s="24">
        <f t="shared" si="21"/>
        <v>3038581.5700000003</v>
      </c>
      <c r="E115" s="24">
        <f t="shared" si="21"/>
        <v>1662568.65</v>
      </c>
      <c r="F115" s="24">
        <f t="shared" si="21"/>
        <v>1477123.18</v>
      </c>
      <c r="G115" s="24">
        <f t="shared" si="21"/>
        <v>3189158.02</v>
      </c>
      <c r="H115" s="24">
        <f t="shared" si="21"/>
        <v>1655908.39</v>
      </c>
      <c r="I115" s="24">
        <f t="shared" si="21"/>
        <v>521879.91000000003</v>
      </c>
      <c r="J115" s="24">
        <f t="shared" si="21"/>
        <v>1032678.9100000001</v>
      </c>
      <c r="K115" s="24">
        <f t="shared" si="21"/>
        <v>813435.37</v>
      </c>
      <c r="L115" s="45">
        <f t="shared" si="16"/>
        <v>17880468.34</v>
      </c>
      <c r="M115" s="51"/>
    </row>
    <row r="116" spans="1:13" ht="18.75" customHeight="1">
      <c r="A116" s="16" t="s">
        <v>118</v>
      </c>
      <c r="B116" s="24">
        <f aca="true" t="shared" si="22" ref="B116:K116">IF(+B62+B112+B117&lt;0,0,(B62+B112+B117))</f>
        <v>16855.84</v>
      </c>
      <c r="C116" s="24">
        <f t="shared" si="22"/>
        <v>23348.2</v>
      </c>
      <c r="D116" s="24">
        <f t="shared" si="22"/>
        <v>19836.32</v>
      </c>
      <c r="E116" s="24">
        <f t="shared" si="22"/>
        <v>23440.38</v>
      </c>
      <c r="F116" s="24">
        <f t="shared" si="22"/>
        <v>13406.02</v>
      </c>
      <c r="G116" s="24">
        <f t="shared" si="22"/>
        <v>21544.2</v>
      </c>
      <c r="H116" s="24">
        <f t="shared" si="22"/>
        <v>16145.33</v>
      </c>
      <c r="I116" s="19">
        <f t="shared" si="22"/>
        <v>0</v>
      </c>
      <c r="J116" s="24">
        <f t="shared" si="22"/>
        <v>13967.57</v>
      </c>
      <c r="K116" s="24">
        <f t="shared" si="22"/>
        <v>0</v>
      </c>
      <c r="L116" s="45">
        <f t="shared" si="16"/>
        <v>148543.86000000002</v>
      </c>
      <c r="M116" s="73"/>
    </row>
    <row r="117" spans="1:14" ht="18.75" customHeight="1">
      <c r="A117" s="16" t="s">
        <v>119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120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18029012.2</v>
      </c>
      <c r="M122" s="51"/>
    </row>
    <row r="123" spans="1:12" ht="18.75" customHeight="1">
      <c r="A123" s="26" t="s">
        <v>122</v>
      </c>
      <c r="B123" s="27">
        <v>218952.87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218952.87</v>
      </c>
    </row>
    <row r="124" spans="1:12" ht="18.75" customHeight="1">
      <c r="A124" s="26" t="s">
        <v>123</v>
      </c>
      <c r="B124" s="27">
        <v>1593549.46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1593549.46</v>
      </c>
    </row>
    <row r="125" spans="1:12" ht="18.75" customHeight="1">
      <c r="A125" s="26" t="s">
        <v>124</v>
      </c>
      <c r="B125" s="38">
        <v>0</v>
      </c>
      <c r="C125" s="27">
        <v>2716836.05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2716836.05</v>
      </c>
    </row>
    <row r="126" spans="1:12" ht="18.75" customHeight="1">
      <c r="A126" s="26" t="s">
        <v>125</v>
      </c>
      <c r="B126" s="38">
        <v>0</v>
      </c>
      <c r="C126" s="38">
        <v>0</v>
      </c>
      <c r="D126" s="27">
        <v>2845717.18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2845717.18</v>
      </c>
    </row>
    <row r="127" spans="1:12" ht="18.75" customHeight="1">
      <c r="A127" s="26" t="s">
        <v>126</v>
      </c>
      <c r="B127" s="38">
        <v>0</v>
      </c>
      <c r="C127" s="38">
        <v>0</v>
      </c>
      <c r="D127" s="27">
        <v>212700.71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212700.71</v>
      </c>
    </row>
    <row r="128" spans="1:12" ht="18.75" customHeight="1">
      <c r="A128" s="26" t="s">
        <v>127</v>
      </c>
      <c r="B128" s="38">
        <v>0</v>
      </c>
      <c r="C128" s="38">
        <v>0</v>
      </c>
      <c r="D128" s="38">
        <v>0</v>
      </c>
      <c r="E128" s="27">
        <v>1669148.95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1669148.95</v>
      </c>
    </row>
    <row r="129" spans="1:12" ht="18.75" customHeight="1">
      <c r="A129" s="26" t="s">
        <v>128</v>
      </c>
      <c r="B129" s="38">
        <v>0</v>
      </c>
      <c r="C129" s="38">
        <v>0</v>
      </c>
      <c r="D129" s="38">
        <v>0</v>
      </c>
      <c r="E129" s="27">
        <v>16860.08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16860.08</v>
      </c>
    </row>
    <row r="130" spans="1:12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27">
        <v>465253.35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465253.35</v>
      </c>
    </row>
    <row r="131" spans="1:12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27">
        <v>139203.27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139203.27</v>
      </c>
    </row>
    <row r="133" spans="1:12" ht="18.75" customHeight="1">
      <c r="A133" s="26" t="s">
        <v>132</v>
      </c>
      <c r="B133" s="64">
        <v>0</v>
      </c>
      <c r="C133" s="64">
        <v>0</v>
      </c>
      <c r="D133" s="64">
        <v>0</v>
      </c>
      <c r="E133" s="64">
        <v>0</v>
      </c>
      <c r="F133" s="65">
        <v>886072.57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886072.57</v>
      </c>
    </row>
    <row r="134" spans="1:12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933907.99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933907.99</v>
      </c>
    </row>
    <row r="135" spans="1:12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74434.62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74434.62</v>
      </c>
    </row>
    <row r="136" spans="1:12" ht="18.75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426905.06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426905.06</v>
      </c>
    </row>
    <row r="137" spans="1:12" ht="18.75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451083.61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451083.61</v>
      </c>
    </row>
    <row r="138" spans="1:12" ht="18.75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1324370.94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1324370.94</v>
      </c>
    </row>
    <row r="139" spans="1:12" ht="18.75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585587.82</v>
      </c>
      <c r="I139" s="38">
        <v>0</v>
      </c>
      <c r="J139" s="38">
        <v>0</v>
      </c>
      <c r="K139" s="38">
        <v>0</v>
      </c>
      <c r="L139" s="39">
        <f t="shared" si="23"/>
        <v>585587.82</v>
      </c>
    </row>
    <row r="140" spans="1:12" ht="18.75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1086465.9</v>
      </c>
      <c r="I140" s="38">
        <v>0</v>
      </c>
      <c r="J140" s="38">
        <v>0</v>
      </c>
      <c r="K140" s="38">
        <v>0</v>
      </c>
      <c r="L140" s="39">
        <f t="shared" si="23"/>
        <v>1086465.9</v>
      </c>
    </row>
    <row r="141" spans="1:12" ht="18.75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521879.91</v>
      </c>
      <c r="J141" s="38">
        <v>0</v>
      </c>
      <c r="K141" s="38">
        <v>0</v>
      </c>
      <c r="L141" s="39">
        <f t="shared" si="23"/>
        <v>521879.91</v>
      </c>
    </row>
    <row r="142" spans="1:12" ht="18.75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1046646.49</v>
      </c>
      <c r="K142" s="18">
        <v>0</v>
      </c>
      <c r="L142" s="39">
        <f t="shared" si="23"/>
        <v>1046646.49</v>
      </c>
    </row>
    <row r="143" spans="1:12" ht="18.75" customHeight="1">
      <c r="A143" s="71" t="s">
        <v>142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813435.37</v>
      </c>
      <c r="L143" s="42">
        <f t="shared" si="23"/>
        <v>813435.37</v>
      </c>
    </row>
    <row r="144" spans="1:12" ht="18.75" customHeight="1">
      <c r="A144" s="69" t="s">
        <v>147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1046646.4800000001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2018-11-27T17:29:05Z</dcterms:modified>
  <cp:category/>
  <cp:version/>
  <cp:contentType/>
  <cp:contentStatus/>
</cp:coreProperties>
</file>