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<sst xmlns="http://schemas.openxmlformats.org/spreadsheetml/2006/main" count="147" uniqueCount="147">
  <si>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</si>
  <si>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</si>
  <si>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</si>
  <si>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</si>
  <si>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</si>
  <si>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</si>
  <si>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</si>
  <si>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</si>
  <si>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</si>
  <si>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</si>
  <si>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</si>
  <si>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</si>
  <si>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</si>
  <si>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</si>
  <si>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</si>
  <si>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</si>
  <si>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</si>
  <si>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</si>
  <si>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</si>
  <si>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</si>
  <si>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</si>
  <si>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</si>
  <si>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</si>
  <si>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</si>
  <si>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</si>
  <si>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</si>
  <si>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</si>
  <si>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</si>
  <si>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</si>
  <si>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</si>
  <si>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</si>
  <si>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</si>
  <si>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</si>
  <si>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</si>
  <si>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</si>
  <si>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</si>
  <si>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</si>
  <si>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</si>
  <si>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</si>
  <si>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</si>
  <si>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</si>
  <si>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</si>
  <si>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</si>
  <si>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</si>
  <si>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</si>
  <si>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</si>
  <si>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</si>
  <si>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</si>
  <si>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</si>
  <si>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</si>
  <si>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</si>
  <si>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</si>
  <si>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</si>
  <si>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</si>
  <si>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</si>
  <si>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</si>
  <si>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</si>
  <si>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</si>
  <si>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</si>
  <si>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</si>
  <si>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</si>
  <si>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</si>
  <si>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</si>
  <si>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</si>
  <si>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</si>
  <si>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</si>
  <si>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</si>
  <si>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</si>
  <si>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</si>
  <si>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</si>
  <si>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</si>
  <si>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</si>
  <si>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</si>
  <si>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</si>
  <si>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</si>
  <si>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</si>
  <si>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</si>
  <si>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</si>
  <si>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</si>
  <si>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</si>
  <si>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</si>
  <si>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</si>
  <si>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</si>
  <si>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</si>
  <si>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</si>
  <si>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</si>
  <si>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</si>
  <si>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</si>
  <si>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</si>
  <si>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</si>
  <si>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</si>
  <si>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</si>
  <si>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</si>
  <si>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</si>
  <si>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</si>
  <si>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</si>
  <si>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</si>
  <si>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</si>
  <si>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</si>
  <si>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</si>
  <si>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</si>
  <si>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</si>
  <si>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</si>
  <si>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</si>
  <si>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</si>
  <si>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</si>
  <si>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</si>
  <si>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</si>
  <si>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</si>
  <si>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</si>
  <si>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</si>
  <si>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</si>
  <si>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</si>
  <si>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</si>
  <si>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</si>
  <si>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</si>
  <si>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</si>
  <si>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</si>
  <si>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</si>
  <si>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</si>
  <si>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</si>
  <si>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</si>
  <si>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</si>
  <si>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</si>
  <si>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</si>
  <si>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</si>
  <si>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</si>
  <si>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</si>
  <si>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</si>
  <si>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</si>
  <si>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</si>
  <si>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</si>
  <si>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</si>
  <si>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</si>
  <si>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</si>
  <si>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</si>
  <si>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</si>
  <si>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</si>
  <si>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</si>
  <si>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</si>
  <si>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</si>
  <si>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</si>
  <si>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</si>
  <si>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</si>
  <si>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</si>
  <si>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</si>
  <si>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19/11/18 - VENCIMENTO 27/11/18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</si>
</sst>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415916</v>
      </c>
      <c r="C7" s="9">
        <f t="shared" si="0"/>
        <v>512225</v>
      </c>
      <c r="D7" s="9">
        <f t="shared" si="0"/>
        <v>559740</v>
      </c>
      <c r="E7" s="9">
        <f t="shared" si="0"/>
        <v>354775</v>
      </c>
      <c r="F7" s="9">
        <f t="shared" si="0"/>
        <v>314418</v>
      </c>
      <c r="G7" s="9">
        <f t="shared" si="0"/>
        <v>817069</v>
      </c>
      <c r="H7" s="9">
        <f t="shared" si="0"/>
        <v>349156</v>
      </c>
      <c r="I7" s="9">
        <f t="shared" si="0"/>
        <v>81055</v>
      </c>
      <c r="J7" s="9">
        <f t="shared" si="0"/>
        <v>203885</v>
      </c>
      <c r="K7" s="9">
        <f t="shared" si="0"/>
        <v>182931</v>
      </c>
      <c r="L7" s="9">
        <f t="shared" si="0"/>
        <v>3791170</v>
      </c>
      <c r="M7" s="49"/>
    </row>
    <row r="8" spans="1:12" ht="17.25" customHeight="1">
      <c r="A8" s="10" t="s">
        <v>38</v>
      </c>
      <c r="B8" s="11">
        <f>B9+B12+B16</f>
        <v>207422</v>
      </c>
      <c r="C8" s="11">
        <f aca="true" t="shared" si="1" ref="C8:K8">C9+C12+C16</f>
        <v>265044</v>
      </c>
      <c r="D8" s="11">
        <f t="shared" si="1"/>
        <v>268108</v>
      </c>
      <c r="E8" s="11">
        <f t="shared" si="1"/>
        <v>183229</v>
      </c>
      <c r="F8" s="11">
        <f t="shared" si="1"/>
        <v>146021</v>
      </c>
      <c r="G8" s="11">
        <f t="shared" si="1"/>
        <v>398799</v>
      </c>
      <c r="H8" s="11">
        <f t="shared" si="1"/>
        <v>189384</v>
      </c>
      <c r="I8" s="11">
        <f t="shared" si="1"/>
        <v>37493</v>
      </c>
      <c r="J8" s="11">
        <f t="shared" si="1"/>
        <v>99880</v>
      </c>
      <c r="K8" s="11">
        <f t="shared" si="1"/>
        <v>94347</v>
      </c>
      <c r="L8" s="11">
        <f aca="true" t="shared" si="2" ref="L8:L29">SUM(B8:K8)</f>
        <v>1889727</v>
      </c>
    </row>
    <row r="9" spans="1:12" ht="17.25" customHeight="1">
      <c r="A9" s="15" t="s">
        <v>16</v>
      </c>
      <c r="B9" s="13">
        <f>+B10+B11</f>
        <v>25352</v>
      </c>
      <c r="C9" s="13">
        <f aca="true" t="shared" si="3" ref="C9:K9">+C10+C11</f>
        <v>36550</v>
      </c>
      <c r="D9" s="13">
        <f t="shared" si="3"/>
        <v>33481</v>
      </c>
      <c r="E9" s="13">
        <f t="shared" si="3"/>
        <v>23707</v>
      </c>
      <c r="F9" s="13">
        <f t="shared" si="3"/>
        <v>14608</v>
      </c>
      <c r="G9" s="13">
        <f t="shared" si="3"/>
        <v>30701</v>
      </c>
      <c r="H9" s="13">
        <f t="shared" si="3"/>
        <v>27742</v>
      </c>
      <c r="I9" s="13">
        <f t="shared" si="3"/>
        <v>5904</v>
      </c>
      <c r="J9" s="13">
        <f t="shared" si="3"/>
        <v>11773</v>
      </c>
      <c r="K9" s="13">
        <f t="shared" si="3"/>
        <v>10780</v>
      </c>
      <c r="L9" s="11">
        <f t="shared" si="2"/>
        <v>220598</v>
      </c>
    </row>
    <row r="10" spans="1:12" ht="17.25" customHeight="1">
      <c r="A10" s="29" t="s">
        <v>17</v>
      </c>
      <c r="B10" s="13">
        <v>25352</v>
      </c>
      <c r="C10" s="13">
        <v>36550</v>
      </c>
      <c r="D10" s="13">
        <v>33481</v>
      </c>
      <c r="E10" s="13">
        <v>23707</v>
      </c>
      <c r="F10" s="13">
        <v>14608</v>
      </c>
      <c r="G10" s="13">
        <v>30701</v>
      </c>
      <c r="H10" s="13">
        <v>27742</v>
      </c>
      <c r="I10" s="13">
        <v>5904</v>
      </c>
      <c r="J10" s="13">
        <v>11773</v>
      </c>
      <c r="K10" s="13">
        <v>10780</v>
      </c>
      <c r="L10" s="11">
        <f t="shared" si="2"/>
        <v>220598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173378</v>
      </c>
      <c r="C12" s="17">
        <f t="shared" si="4"/>
        <v>217007</v>
      </c>
      <c r="D12" s="17">
        <f t="shared" si="4"/>
        <v>223785</v>
      </c>
      <c r="E12" s="17">
        <f t="shared" si="4"/>
        <v>151988</v>
      </c>
      <c r="F12" s="17">
        <f t="shared" si="4"/>
        <v>123435</v>
      </c>
      <c r="G12" s="17">
        <f t="shared" si="4"/>
        <v>347080</v>
      </c>
      <c r="H12" s="17">
        <f t="shared" si="4"/>
        <v>153756</v>
      </c>
      <c r="I12" s="17">
        <f t="shared" si="4"/>
        <v>29750</v>
      </c>
      <c r="J12" s="17">
        <f t="shared" si="4"/>
        <v>84107</v>
      </c>
      <c r="K12" s="17">
        <f t="shared" si="4"/>
        <v>79142</v>
      </c>
      <c r="L12" s="11">
        <f t="shared" si="2"/>
        <v>1583428</v>
      </c>
    </row>
    <row r="13" spans="1:14" s="67" customFormat="1" ht="17.25" customHeight="1">
      <c r="A13" s="74" t="s">
        <v>19</v>
      </c>
      <c r="B13" s="75">
        <v>78298</v>
      </c>
      <c r="C13" s="75">
        <v>105480</v>
      </c>
      <c r="D13" s="75">
        <v>112373</v>
      </c>
      <c r="E13" s="75">
        <v>72726</v>
      </c>
      <c r="F13" s="75">
        <v>60185</v>
      </c>
      <c r="G13" s="75">
        <v>156497</v>
      </c>
      <c r="H13" s="75">
        <v>69183</v>
      </c>
      <c r="I13" s="75">
        <v>16068</v>
      </c>
      <c r="J13" s="75">
        <v>41140</v>
      </c>
      <c r="K13" s="75">
        <v>36183</v>
      </c>
      <c r="L13" s="76">
        <f t="shared" si="2"/>
        <v>748133</v>
      </c>
      <c r="M13" s="77"/>
      <c r="N13" s="78"/>
    </row>
    <row r="14" spans="1:13" s="67" customFormat="1" ht="17.25" customHeight="1">
      <c r="A14" s="74" t="s">
        <v>20</v>
      </c>
      <c r="B14" s="75">
        <v>86803</v>
      </c>
      <c r="C14" s="75">
        <v>101038</v>
      </c>
      <c r="D14" s="75">
        <v>103306</v>
      </c>
      <c r="E14" s="75">
        <v>72371</v>
      </c>
      <c r="F14" s="75">
        <v>58557</v>
      </c>
      <c r="G14" s="75">
        <v>177383</v>
      </c>
      <c r="H14" s="75">
        <v>75927</v>
      </c>
      <c r="I14" s="75">
        <v>12357</v>
      </c>
      <c r="J14" s="75">
        <v>40173</v>
      </c>
      <c r="K14" s="75">
        <v>39889</v>
      </c>
      <c r="L14" s="76">
        <f t="shared" si="2"/>
        <v>767804</v>
      </c>
      <c r="M14" s="77"/>
    </row>
    <row r="15" spans="1:12" ht="17.25" customHeight="1">
      <c r="A15" s="14" t="s">
        <v>21</v>
      </c>
      <c r="B15" s="13">
        <v>8277</v>
      </c>
      <c r="C15" s="13">
        <v>10489</v>
      </c>
      <c r="D15" s="13">
        <v>8106</v>
      </c>
      <c r="E15" s="13">
        <v>6891</v>
      </c>
      <c r="F15" s="13">
        <v>4693</v>
      </c>
      <c r="G15" s="13">
        <v>13200</v>
      </c>
      <c r="H15" s="13">
        <v>8646</v>
      </c>
      <c r="I15" s="13">
        <v>1325</v>
      </c>
      <c r="J15" s="13">
        <v>2794</v>
      </c>
      <c r="K15" s="13">
        <v>3070</v>
      </c>
      <c r="L15" s="11">
        <f t="shared" si="2"/>
        <v>67491</v>
      </c>
    </row>
    <row r="16" spans="1:12" ht="17.25" customHeight="1">
      <c r="A16" s="15" t="s">
        <v>34</v>
      </c>
      <c r="B16" s="13">
        <f>B17+B18+B19</f>
        <v>8692</v>
      </c>
      <c r="C16" s="13">
        <f aca="true" t="shared" si="5" ref="C16:K16">C17+C18+C19</f>
        <v>11487</v>
      </c>
      <c r="D16" s="13">
        <f t="shared" si="5"/>
        <v>10842</v>
      </c>
      <c r="E16" s="13">
        <f t="shared" si="5"/>
        <v>7534</v>
      </c>
      <c r="F16" s="13">
        <f t="shared" si="5"/>
        <v>7978</v>
      </c>
      <c r="G16" s="13">
        <f t="shared" si="5"/>
        <v>21018</v>
      </c>
      <c r="H16" s="13">
        <f t="shared" si="5"/>
        <v>7886</v>
      </c>
      <c r="I16" s="13">
        <f t="shared" si="5"/>
        <v>1839</v>
      </c>
      <c r="J16" s="13">
        <f t="shared" si="5"/>
        <v>4000</v>
      </c>
      <c r="K16" s="13">
        <f t="shared" si="5"/>
        <v>4425</v>
      </c>
      <c r="L16" s="11">
        <f t="shared" si="2"/>
        <v>85701</v>
      </c>
    </row>
    <row r="17" spans="1:12" ht="17.25" customHeight="1">
      <c r="A17" s="14" t="s">
        <v>35</v>
      </c>
      <c r="B17" s="13">
        <v>8666</v>
      </c>
      <c r="C17" s="13">
        <v>11469</v>
      </c>
      <c r="D17" s="13">
        <v>10833</v>
      </c>
      <c r="E17" s="13">
        <v>7526</v>
      </c>
      <c r="F17" s="13">
        <v>7966</v>
      </c>
      <c r="G17" s="13">
        <v>20984</v>
      </c>
      <c r="H17" s="13">
        <v>7866</v>
      </c>
      <c r="I17" s="13">
        <v>1834</v>
      </c>
      <c r="J17" s="13">
        <v>3991</v>
      </c>
      <c r="K17" s="13">
        <v>4416</v>
      </c>
      <c r="L17" s="11">
        <f t="shared" si="2"/>
        <v>85551</v>
      </c>
    </row>
    <row r="18" spans="1:12" ht="17.25" customHeight="1">
      <c r="A18" s="14" t="s">
        <v>36</v>
      </c>
      <c r="B18" s="13">
        <v>19</v>
      </c>
      <c r="C18" s="13">
        <v>12</v>
      </c>
      <c r="D18" s="13">
        <v>2</v>
      </c>
      <c r="E18" s="13">
        <v>7</v>
      </c>
      <c r="F18" s="13">
        <v>10</v>
      </c>
      <c r="G18" s="13">
        <v>16</v>
      </c>
      <c r="H18" s="13">
        <v>15</v>
      </c>
      <c r="I18" s="13">
        <v>5</v>
      </c>
      <c r="J18" s="13">
        <v>2</v>
      </c>
      <c r="K18" s="13">
        <v>3</v>
      </c>
      <c r="L18" s="11">
        <f t="shared" si="2"/>
        <v>91</v>
      </c>
    </row>
    <row r="19" spans="1:12" ht="17.25" customHeight="1">
      <c r="A19" s="14" t="s">
        <v>37</v>
      </c>
      <c r="B19" s="13">
        <v>7</v>
      </c>
      <c r="C19" s="13">
        <v>6</v>
      </c>
      <c r="D19" s="13">
        <v>7</v>
      </c>
      <c r="E19" s="13">
        <v>1</v>
      </c>
      <c r="F19" s="13">
        <v>2</v>
      </c>
      <c r="G19" s="13">
        <v>18</v>
      </c>
      <c r="H19" s="13">
        <v>5</v>
      </c>
      <c r="I19" s="13">
        <v>0</v>
      </c>
      <c r="J19" s="13">
        <v>7</v>
      </c>
      <c r="K19" s="13">
        <v>6</v>
      </c>
      <c r="L19" s="11">
        <f t="shared" si="2"/>
        <v>59</v>
      </c>
    </row>
    <row r="20" spans="1:12" ht="17.25" customHeight="1">
      <c r="A20" s="16" t="s">
        <v>22</v>
      </c>
      <c r="B20" s="11">
        <f>+B21+B22+B23</f>
        <v>126529</v>
      </c>
      <c r="C20" s="11">
        <f aca="true" t="shared" si="6" ref="C20:K20">+C21+C22+C23</f>
        <v>135267</v>
      </c>
      <c r="D20" s="11">
        <f t="shared" si="6"/>
        <v>161456</v>
      </c>
      <c r="E20" s="11">
        <f t="shared" si="6"/>
        <v>97453</v>
      </c>
      <c r="F20" s="11">
        <f t="shared" si="6"/>
        <v>108255</v>
      </c>
      <c r="G20" s="11">
        <f t="shared" si="6"/>
        <v>297034</v>
      </c>
      <c r="H20" s="11">
        <f t="shared" si="6"/>
        <v>97296</v>
      </c>
      <c r="I20" s="11">
        <f t="shared" si="6"/>
        <v>23948</v>
      </c>
      <c r="J20" s="11">
        <f t="shared" si="6"/>
        <v>55020</v>
      </c>
      <c r="K20" s="11">
        <f t="shared" si="6"/>
        <v>52125</v>
      </c>
      <c r="L20" s="11">
        <f t="shared" si="2"/>
        <v>1154383</v>
      </c>
    </row>
    <row r="21" spans="1:13" s="67" customFormat="1" ht="17.25" customHeight="1">
      <c r="A21" s="60" t="s">
        <v>23</v>
      </c>
      <c r="B21" s="75">
        <v>63022</v>
      </c>
      <c r="C21" s="75">
        <v>74616</v>
      </c>
      <c r="D21" s="75">
        <v>90697</v>
      </c>
      <c r="E21" s="75">
        <v>51958</v>
      </c>
      <c r="F21" s="75">
        <v>59196</v>
      </c>
      <c r="G21" s="75">
        <v>146664</v>
      </c>
      <c r="H21" s="75">
        <v>50931</v>
      </c>
      <c r="I21" s="75">
        <v>14151</v>
      </c>
      <c r="J21" s="75">
        <v>30146</v>
      </c>
      <c r="K21" s="75">
        <v>26373</v>
      </c>
      <c r="L21" s="76">
        <f t="shared" si="2"/>
        <v>607754</v>
      </c>
      <c r="M21" s="77"/>
    </row>
    <row r="22" spans="1:13" s="67" customFormat="1" ht="17.25" customHeight="1">
      <c r="A22" s="60" t="s">
        <v>24</v>
      </c>
      <c r="B22" s="75">
        <v>59000</v>
      </c>
      <c r="C22" s="75">
        <v>56033</v>
      </c>
      <c r="D22" s="75">
        <v>66614</v>
      </c>
      <c r="E22" s="75">
        <v>42766</v>
      </c>
      <c r="F22" s="75">
        <v>46145</v>
      </c>
      <c r="G22" s="75">
        <v>142091</v>
      </c>
      <c r="H22" s="75">
        <v>42865</v>
      </c>
      <c r="I22" s="75">
        <v>9086</v>
      </c>
      <c r="J22" s="75">
        <v>23552</v>
      </c>
      <c r="K22" s="75">
        <v>24272</v>
      </c>
      <c r="L22" s="76">
        <f t="shared" si="2"/>
        <v>512424</v>
      </c>
      <c r="M22" s="77"/>
    </row>
    <row r="23" spans="1:12" ht="17.25" customHeight="1">
      <c r="A23" s="12" t="s">
        <v>25</v>
      </c>
      <c r="B23" s="13">
        <v>4507</v>
      </c>
      <c r="C23" s="13">
        <v>4618</v>
      </c>
      <c r="D23" s="13">
        <v>4145</v>
      </c>
      <c r="E23" s="13">
        <v>2729</v>
      </c>
      <c r="F23" s="13">
        <v>2914</v>
      </c>
      <c r="G23" s="13">
        <v>8279</v>
      </c>
      <c r="H23" s="13">
        <v>3500</v>
      </c>
      <c r="I23" s="13">
        <v>711</v>
      </c>
      <c r="J23" s="13">
        <v>1322</v>
      </c>
      <c r="K23" s="13">
        <v>1480</v>
      </c>
      <c r="L23" s="11">
        <f t="shared" si="2"/>
        <v>34205</v>
      </c>
    </row>
    <row r="24" spans="1:13" ht="17.25" customHeight="1">
      <c r="A24" s="16" t="s">
        <v>26</v>
      </c>
      <c r="B24" s="13">
        <f>+B25+B26</f>
        <v>81965</v>
      </c>
      <c r="C24" s="13">
        <f aca="true" t="shared" si="7" ref="C24:K24">+C25+C26</f>
        <v>111914</v>
      </c>
      <c r="D24" s="13">
        <f t="shared" si="7"/>
        <v>130176</v>
      </c>
      <c r="E24" s="13">
        <f t="shared" si="7"/>
        <v>74093</v>
      </c>
      <c r="F24" s="13">
        <f t="shared" si="7"/>
        <v>60142</v>
      </c>
      <c r="G24" s="13">
        <f t="shared" si="7"/>
        <v>121236</v>
      </c>
      <c r="H24" s="13">
        <f t="shared" si="7"/>
        <v>60763</v>
      </c>
      <c r="I24" s="13">
        <f t="shared" si="7"/>
        <v>19614</v>
      </c>
      <c r="J24" s="13">
        <f t="shared" si="7"/>
        <v>48985</v>
      </c>
      <c r="K24" s="13">
        <f t="shared" si="7"/>
        <v>36459</v>
      </c>
      <c r="L24" s="11">
        <f t="shared" si="2"/>
        <v>745347</v>
      </c>
      <c r="M24" s="50"/>
    </row>
    <row r="25" spans="1:13" ht="17.25" customHeight="1">
      <c r="A25" s="12" t="s">
        <v>39</v>
      </c>
      <c r="B25" s="13">
        <v>52697</v>
      </c>
      <c r="C25" s="13">
        <v>75890</v>
      </c>
      <c r="D25" s="13">
        <v>90721</v>
      </c>
      <c r="E25" s="13">
        <v>52417</v>
      </c>
      <c r="F25" s="13">
        <v>37466</v>
      </c>
      <c r="G25" s="13">
        <v>79912</v>
      </c>
      <c r="H25" s="13">
        <v>41467</v>
      </c>
      <c r="I25" s="13">
        <v>15086</v>
      </c>
      <c r="J25" s="13">
        <v>32117</v>
      </c>
      <c r="K25" s="13">
        <v>22619</v>
      </c>
      <c r="L25" s="11">
        <f t="shared" si="2"/>
        <v>500392</v>
      </c>
      <c r="M25" s="49"/>
    </row>
    <row r="26" spans="1:13" ht="17.25" customHeight="1">
      <c r="A26" s="12" t="s">
        <v>40</v>
      </c>
      <c r="B26" s="13">
        <v>29268</v>
      </c>
      <c r="C26" s="13">
        <v>36024</v>
      </c>
      <c r="D26" s="13">
        <v>39455</v>
      </c>
      <c r="E26" s="13">
        <v>21676</v>
      </c>
      <c r="F26" s="13">
        <v>22676</v>
      </c>
      <c r="G26" s="13">
        <v>41324</v>
      </c>
      <c r="H26" s="13">
        <v>19296</v>
      </c>
      <c r="I26" s="13">
        <v>4528</v>
      </c>
      <c r="J26" s="13">
        <v>16868</v>
      </c>
      <c r="K26" s="13">
        <v>13840</v>
      </c>
      <c r="L26" s="11">
        <f t="shared" si="2"/>
        <v>244955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1713</v>
      </c>
      <c r="I27" s="11">
        <v>0</v>
      </c>
      <c r="J27" s="11">
        <v>0</v>
      </c>
      <c r="K27" s="11">
        <v>0</v>
      </c>
      <c r="L27" s="11">
        <f t="shared" si="2"/>
        <v>1713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67</v>
      </c>
      <c r="L29" s="11">
        <f t="shared" si="2"/>
        <v>67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29473.75</v>
      </c>
      <c r="I37" s="19">
        <v>0</v>
      </c>
      <c r="J37" s="19">
        <v>0</v>
      </c>
      <c r="K37" s="19">
        <v>0</v>
      </c>
      <c r="L37" s="23">
        <f>SUM(B37:K37)</f>
        <v>29473.75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1377313.67</v>
      </c>
      <c r="C49" s="22">
        <f aca="true" t="shared" si="11" ref="C49:H49">+C50+C62</f>
        <v>1901756.38</v>
      </c>
      <c r="D49" s="22">
        <f t="shared" si="11"/>
        <v>2278284.8699999996</v>
      </c>
      <c r="E49" s="22">
        <f t="shared" si="11"/>
        <v>1268325.46</v>
      </c>
      <c r="F49" s="22">
        <f t="shared" si="11"/>
        <v>1149857.4</v>
      </c>
      <c r="G49" s="22">
        <f t="shared" si="11"/>
        <v>2418262.8500000006</v>
      </c>
      <c r="H49" s="22">
        <f t="shared" si="11"/>
        <v>1220928.9100000001</v>
      </c>
      <c r="I49" s="22">
        <f>+I50+I62</f>
        <v>422110.12</v>
      </c>
      <c r="J49" s="22">
        <f>+J50+J62</f>
        <v>714731.8300000001</v>
      </c>
      <c r="K49" s="22">
        <f>+K50+K62</f>
        <v>594663.23</v>
      </c>
      <c r="L49" s="22">
        <f aca="true" t="shared" si="12" ref="L49:L62">SUM(B49:K49)</f>
        <v>13346234.719999999</v>
      </c>
    </row>
    <row r="50" spans="1:12" ht="17.25" customHeight="1">
      <c r="A50" s="16" t="s">
        <v>60</v>
      </c>
      <c r="B50" s="23">
        <f>SUM(B51:B61)</f>
        <v>1360457.8299999998</v>
      </c>
      <c r="C50" s="23">
        <f aca="true" t="shared" si="13" ref="C50:K50">SUM(C51:C61)</f>
        <v>1878408.18</v>
      </c>
      <c r="D50" s="23">
        <f t="shared" si="13"/>
        <v>2258448.55</v>
      </c>
      <c r="E50" s="23">
        <f t="shared" si="13"/>
        <v>1244885.08</v>
      </c>
      <c r="F50" s="23">
        <f t="shared" si="13"/>
        <v>1136451.38</v>
      </c>
      <c r="G50" s="23">
        <f t="shared" si="13"/>
        <v>2396718.6500000004</v>
      </c>
      <c r="H50" s="23">
        <f t="shared" si="13"/>
        <v>1204783.58</v>
      </c>
      <c r="I50" s="23">
        <f t="shared" si="13"/>
        <v>422110.12</v>
      </c>
      <c r="J50" s="23">
        <f t="shared" si="13"/>
        <v>700764.2600000001</v>
      </c>
      <c r="K50" s="23">
        <f t="shared" si="13"/>
        <v>594663.23</v>
      </c>
      <c r="L50" s="23">
        <f t="shared" si="12"/>
        <v>13197690.86</v>
      </c>
    </row>
    <row r="51" spans="1:12" ht="17.25" customHeight="1">
      <c r="A51" s="34" t="s">
        <v>61</v>
      </c>
      <c r="B51" s="23">
        <f aca="true" t="shared" si="14" ref="B51:H51">ROUND(B32*B7,2)</f>
        <v>1311092.01</v>
      </c>
      <c r="C51" s="23">
        <f t="shared" si="14"/>
        <v>1806771.24</v>
      </c>
      <c r="D51" s="23">
        <f t="shared" si="14"/>
        <v>2174757.82</v>
      </c>
      <c r="E51" s="23">
        <f t="shared" si="14"/>
        <v>1198217.09</v>
      </c>
      <c r="F51" s="23">
        <f t="shared" si="14"/>
        <v>1073580.26</v>
      </c>
      <c r="G51" s="23">
        <f t="shared" si="14"/>
        <v>2304461.41</v>
      </c>
      <c r="H51" s="23">
        <f t="shared" si="14"/>
        <v>1129135.59</v>
      </c>
      <c r="I51" s="23">
        <f>ROUND(I32*I7,2)</f>
        <v>422110.12</v>
      </c>
      <c r="J51" s="23">
        <f>ROUND(J32*J7,2)</f>
        <v>671189.42</v>
      </c>
      <c r="K51" s="23">
        <f>ROUND(K32*K7,2)</f>
        <v>588836.6</v>
      </c>
      <c r="L51" s="23">
        <f t="shared" si="12"/>
        <v>12680151.559999999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29473.75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29473.75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3922.03</v>
      </c>
      <c r="L59" s="23">
        <f t="shared" si="12"/>
        <v>3922.03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16855.84</v>
      </c>
      <c r="C62" s="36">
        <v>23348.2</v>
      </c>
      <c r="D62" s="36">
        <v>19836.32</v>
      </c>
      <c r="E62" s="36">
        <v>23440.38</v>
      </c>
      <c r="F62" s="36">
        <v>13406.02</v>
      </c>
      <c r="G62" s="36">
        <v>21544.2</v>
      </c>
      <c r="H62" s="36">
        <v>16145.33</v>
      </c>
      <c r="I62" s="19">
        <v>0</v>
      </c>
      <c r="J62" s="36">
        <v>13967.57</v>
      </c>
      <c r="K62" s="19">
        <v>0</v>
      </c>
      <c r="L62" s="36">
        <f t="shared" si="12"/>
        <v>148543.86000000002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-286113.72</v>
      </c>
      <c r="C66" s="35">
        <f t="shared" si="15"/>
        <v>-174024.13</v>
      </c>
      <c r="D66" s="35">
        <f t="shared" si="15"/>
        <v>-209872.09999999998</v>
      </c>
      <c r="E66" s="35">
        <f t="shared" si="15"/>
        <v>-289023.91000000003</v>
      </c>
      <c r="F66" s="35">
        <f t="shared" si="15"/>
        <v>-393360.16000000003</v>
      </c>
      <c r="G66" s="35">
        <f t="shared" si="15"/>
        <v>-331502.58</v>
      </c>
      <c r="H66" s="35">
        <f t="shared" si="15"/>
        <v>-126794.32</v>
      </c>
      <c r="I66" s="35">
        <f t="shared" si="15"/>
        <v>-136143.15</v>
      </c>
      <c r="J66" s="35">
        <f t="shared" si="15"/>
        <v>-58562</v>
      </c>
      <c r="K66" s="35">
        <f t="shared" si="15"/>
        <v>-51319.22</v>
      </c>
      <c r="L66" s="35">
        <f aca="true" t="shared" si="16" ref="L66:L116">SUM(B66:K66)</f>
        <v>-2056715.29</v>
      </c>
    </row>
    <row r="67" spans="1:12" ht="18.75" customHeight="1">
      <c r="A67" s="16" t="s">
        <v>73</v>
      </c>
      <c r="B67" s="35">
        <f aca="true" t="shared" si="17" ref="B67:K67">B68+B69+B70+B71+B72+B73</f>
        <v>-267879.3</v>
      </c>
      <c r="C67" s="35">
        <f t="shared" si="17"/>
        <v>-150181.47</v>
      </c>
      <c r="D67" s="35">
        <f t="shared" si="17"/>
        <v>-186758.77</v>
      </c>
      <c r="E67" s="35">
        <f t="shared" si="17"/>
        <v>-273589.17000000004</v>
      </c>
      <c r="F67" s="35">
        <f t="shared" si="17"/>
        <v>-287687.53</v>
      </c>
      <c r="G67" s="35">
        <f t="shared" si="17"/>
        <v>-297181</v>
      </c>
      <c r="H67" s="35">
        <f t="shared" si="17"/>
        <v>-110968</v>
      </c>
      <c r="I67" s="35">
        <f t="shared" si="17"/>
        <v>-23616</v>
      </c>
      <c r="J67" s="35">
        <f t="shared" si="17"/>
        <v>-47092</v>
      </c>
      <c r="K67" s="35">
        <f t="shared" si="17"/>
        <v>-43388</v>
      </c>
      <c r="L67" s="35">
        <f t="shared" si="16"/>
        <v>-1688341.2400000002</v>
      </c>
    </row>
    <row r="68" spans="1:13" s="67" customFormat="1" ht="18.75" customHeight="1">
      <c r="A68" s="60" t="s">
        <v>144</v>
      </c>
      <c r="B68" s="63">
        <f>-ROUND(B9*$D$3,2)</f>
        <v>-101408</v>
      </c>
      <c r="C68" s="63">
        <f aca="true" t="shared" si="18" ref="C68:J68">-ROUND(C9*$D$3,2)</f>
        <v>-146200</v>
      </c>
      <c r="D68" s="63">
        <f t="shared" si="18"/>
        <v>-133924</v>
      </c>
      <c r="E68" s="63">
        <f t="shared" si="18"/>
        <v>-94828</v>
      </c>
      <c r="F68" s="63">
        <f t="shared" si="18"/>
        <v>-58432</v>
      </c>
      <c r="G68" s="63">
        <f t="shared" si="18"/>
        <v>-122804</v>
      </c>
      <c r="H68" s="63">
        <f t="shared" si="18"/>
        <v>-110968</v>
      </c>
      <c r="I68" s="63">
        <f t="shared" si="18"/>
        <v>-23616</v>
      </c>
      <c r="J68" s="63">
        <f t="shared" si="18"/>
        <v>-47092</v>
      </c>
      <c r="K68" s="63">
        <f>-ROUND((K9+K29)*$D$3,2)</f>
        <v>-43388</v>
      </c>
      <c r="L68" s="63">
        <f t="shared" si="16"/>
        <v>-882660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-1132</v>
      </c>
      <c r="C70" s="35">
        <v>-264</v>
      </c>
      <c r="D70" s="35">
        <v>-416</v>
      </c>
      <c r="E70" s="35">
        <v>-848</v>
      </c>
      <c r="F70" s="35">
        <v>-1084</v>
      </c>
      <c r="G70" s="35">
        <v>-448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-4192</v>
      </c>
    </row>
    <row r="71" spans="1:12" ht="18.75" customHeight="1">
      <c r="A71" s="12" t="s">
        <v>76</v>
      </c>
      <c r="B71" s="35">
        <v>-2408</v>
      </c>
      <c r="C71" s="35">
        <v>-616</v>
      </c>
      <c r="D71" s="35">
        <v>-1148</v>
      </c>
      <c r="E71" s="35">
        <v>-1316</v>
      </c>
      <c r="F71" s="35">
        <v>-1008</v>
      </c>
      <c r="G71" s="35">
        <v>-560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-7056</v>
      </c>
    </row>
    <row r="72" spans="1:12" ht="18.75" customHeight="1">
      <c r="A72" s="12" t="s">
        <v>77</v>
      </c>
      <c r="B72" s="35">
        <v>-162931.3</v>
      </c>
      <c r="C72" s="35">
        <v>-3101.47</v>
      </c>
      <c r="D72" s="35">
        <v>-51270.77</v>
      </c>
      <c r="E72" s="35">
        <v>-176597.17</v>
      </c>
      <c r="F72" s="35">
        <v>-227163.53</v>
      </c>
      <c r="G72" s="35">
        <v>-173369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-794433.24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-18234.42</v>
      </c>
      <c r="C74" s="63">
        <f t="shared" si="19"/>
        <v>-23842.66</v>
      </c>
      <c r="D74" s="35">
        <f t="shared" si="19"/>
        <v>-23113.33</v>
      </c>
      <c r="E74" s="63">
        <f t="shared" si="19"/>
        <v>-15434.74</v>
      </c>
      <c r="F74" s="35">
        <f t="shared" si="19"/>
        <v>-105672.63</v>
      </c>
      <c r="G74" s="35">
        <f t="shared" si="19"/>
        <v>-34321.58</v>
      </c>
      <c r="H74" s="63">
        <f t="shared" si="19"/>
        <v>-15826.32</v>
      </c>
      <c r="I74" s="35">
        <f t="shared" si="19"/>
        <v>-112527.15</v>
      </c>
      <c r="J74" s="63">
        <f t="shared" si="19"/>
        <v>-11470</v>
      </c>
      <c r="K74" s="63">
        <f t="shared" si="19"/>
        <v>-7931.22</v>
      </c>
      <c r="L74" s="63">
        <f t="shared" si="16"/>
        <v>-368374.05000000005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-1103.33</v>
      </c>
      <c r="E77" s="19">
        <v>0</v>
      </c>
      <c r="F77" s="35">
        <v>0</v>
      </c>
      <c r="G77" s="19">
        <v>0</v>
      </c>
      <c r="H77" s="19">
        <v>0</v>
      </c>
      <c r="I77" s="44">
        <v>-2571.87</v>
      </c>
      <c r="J77" s="19">
        <v>0</v>
      </c>
      <c r="K77" s="44">
        <v>-393.33</v>
      </c>
      <c r="L77" s="63">
        <f t="shared" si="16"/>
        <v>-4068.5299999999997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</row>
    <row r="82" spans="1:12" ht="18.75" customHeight="1">
      <c r="A82" s="12" t="s">
        <v>87</v>
      </c>
      <c r="B82" s="63">
        <v>-2196</v>
      </c>
      <c r="C82" s="63">
        <v>-540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63">
        <f t="shared" si="16"/>
        <v>-2736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-92000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-94000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1091199.95</v>
      </c>
      <c r="C114" s="24">
        <f t="shared" si="20"/>
        <v>1727732.25</v>
      </c>
      <c r="D114" s="24">
        <f t="shared" si="20"/>
        <v>2068412.7699999998</v>
      </c>
      <c r="E114" s="24">
        <f t="shared" si="20"/>
        <v>979301.55</v>
      </c>
      <c r="F114" s="24">
        <f t="shared" si="20"/>
        <v>756497.2399999999</v>
      </c>
      <c r="G114" s="24">
        <f t="shared" si="20"/>
        <v>2086760.2700000003</v>
      </c>
      <c r="H114" s="24">
        <f t="shared" si="20"/>
        <v>1094134.59</v>
      </c>
      <c r="I114" s="24">
        <f>+I115+I116</f>
        <v>285966.97</v>
      </c>
      <c r="J114" s="24">
        <f>+J115+J116</f>
        <v>656169.8300000001</v>
      </c>
      <c r="K114" s="24">
        <f>+K115+K116</f>
        <v>543344.01</v>
      </c>
      <c r="L114" s="45">
        <f t="shared" si="16"/>
        <v>11289519.43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1074344.1099999999</v>
      </c>
      <c r="C115" s="24">
        <f t="shared" si="21"/>
        <v>1704384.05</v>
      </c>
      <c r="D115" s="24">
        <f t="shared" si="21"/>
        <v>2048576.4499999997</v>
      </c>
      <c r="E115" s="24">
        <f t="shared" si="21"/>
        <v>955861.17</v>
      </c>
      <c r="F115" s="24">
        <f t="shared" si="21"/>
        <v>743091.2199999999</v>
      </c>
      <c r="G115" s="24">
        <f t="shared" si="21"/>
        <v>2065216.0700000003</v>
      </c>
      <c r="H115" s="24">
        <f t="shared" si="21"/>
        <v>1077989.26</v>
      </c>
      <c r="I115" s="24">
        <f t="shared" si="21"/>
        <v>285966.97</v>
      </c>
      <c r="J115" s="24">
        <f t="shared" si="21"/>
        <v>642202.2600000001</v>
      </c>
      <c r="K115" s="24">
        <f t="shared" si="21"/>
        <v>543344.01</v>
      </c>
      <c r="L115" s="45">
        <f t="shared" si="16"/>
        <v>11140975.57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16855.84</v>
      </c>
      <c r="C116" s="24">
        <f t="shared" si="22"/>
        <v>23348.2</v>
      </c>
      <c r="D116" s="24">
        <f t="shared" si="22"/>
        <v>19836.32</v>
      </c>
      <c r="E116" s="24">
        <f t="shared" si="22"/>
        <v>23440.38</v>
      </c>
      <c r="F116" s="24">
        <f t="shared" si="22"/>
        <v>13406.02</v>
      </c>
      <c r="G116" s="24">
        <f t="shared" si="22"/>
        <v>21544.2</v>
      </c>
      <c r="H116" s="24">
        <f t="shared" si="22"/>
        <v>16145.33</v>
      </c>
      <c r="I116" s="19">
        <f t="shared" si="22"/>
        <v>0</v>
      </c>
      <c r="J116" s="24">
        <f t="shared" si="22"/>
        <v>13967.57</v>
      </c>
      <c r="K116" s="24">
        <f t="shared" si="22"/>
        <v>0</v>
      </c>
      <c r="L116" s="45">
        <f t="shared" si="16"/>
        <v>148543.86000000002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11289519.420000002</v>
      </c>
      <c r="M122" s="51"/>
    </row>
    <row r="123" spans="1:12" ht="18.75" customHeight="1">
      <c r="A123" s="26" t="s">
        <v>123</v>
      </c>
      <c r="B123" s="27">
        <v>141159.67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141159.67</v>
      </c>
    </row>
    <row r="124" spans="1:12" ht="18.75" customHeight="1">
      <c r="A124" s="26" t="s">
        <v>124</v>
      </c>
      <c r="B124" s="27">
        <v>950040.28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950040.28</v>
      </c>
    </row>
    <row r="125" spans="1:12" ht="18.75" customHeight="1">
      <c r="A125" s="26" t="s">
        <v>125</v>
      </c>
      <c r="B125" s="38">
        <v>0</v>
      </c>
      <c r="C125" s="27">
        <v>1727732.25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1727732.25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1925012.42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1925012.42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143400.35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143400.35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969508.53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969508.53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9793.01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9793.01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273470.92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273470.92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58052.46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58052.46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424973.87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424973.87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614634.12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614634.12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51955.77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51955.77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323886.94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323886.94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267512.23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267512.23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828771.21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828771.21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376792.88</v>
      </c>
      <c r="I139" s="38">
        <v>0</v>
      </c>
      <c r="J139" s="38">
        <v>0</v>
      </c>
      <c r="K139" s="38">
        <v>0</v>
      </c>
      <c r="L139" s="39">
        <f t="shared" si="23"/>
        <v>376792.88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717341.71</v>
      </c>
      <c r="I140" s="38">
        <v>0</v>
      </c>
      <c r="J140" s="38">
        <v>0</v>
      </c>
      <c r="K140" s="38">
        <v>0</v>
      </c>
      <c r="L140" s="39">
        <f t="shared" si="23"/>
        <v>717341.71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285966.97</v>
      </c>
      <c r="J141" s="38">
        <v>0</v>
      </c>
      <c r="K141" s="38">
        <v>0</v>
      </c>
      <c r="L141" s="39">
        <f t="shared" si="23"/>
        <v>285966.97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656169.83</v>
      </c>
      <c r="K142" s="18">
        <v>0</v>
      </c>
      <c r="L142" s="39">
        <f t="shared" si="23"/>
        <v>656169.83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543344</v>
      </c>
      <c r="L143" s="42">
        <f t="shared" si="23"/>
        <v>543344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656169.8300000001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2018-11-26T17:22:51Z</dcterms:modified>
  <cp:category/>
  <cp:version/>
  <cp:contentType/>
  <cp:contentStatus/>
</cp:coreProperties>
</file>