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<sst xmlns="http://schemas.openxmlformats.org/spreadsheetml/2006/main" count="147" uniqueCount="147">
  <si>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</si>
  <si>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</si>
  <si>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</si>
  <si>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</si>
  <si>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</si>
  <si>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</si>
  <si>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</si>
  <si>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</si>
  <si>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</si>
  <si>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</si>
  <si>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</si>
  <si>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</si>
  <si>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</si>
  <si>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</si>
  <si>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</si>
  <si>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</si>
  <si>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</si>
  <si>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</si>
  <si>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</si>
  <si>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</si>
  <si>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</si>
  <si>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</si>
  <si>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</si>
  <si>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</si>
  <si>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</si>
  <si>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</si>
  <si>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</si>
  <si>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</si>
  <si>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</si>
  <si>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</si>
  <si>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</si>
  <si>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</si>
  <si>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</si>
  <si>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</si>
  <si>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</si>
  <si>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</si>
  <si>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</si>
  <si>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</si>
  <si>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</si>
  <si>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</si>
  <si>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</si>
  <si>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</si>
  <si>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</si>
  <si>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</si>
  <si>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</si>
  <si>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</si>
  <si>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</si>
  <si>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</si>
  <si>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</si>
  <si>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</si>
  <si>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</si>
  <si>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</si>
  <si>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</si>
  <si>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</si>
  <si>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</si>
  <si>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</si>
  <si>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</si>
  <si>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</si>
  <si>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</si>
  <si>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</si>
  <si>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</si>
  <si>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</si>
  <si>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</si>
  <si>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</si>
  <si>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</si>
  <si>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</si>
  <si>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</si>
  <si>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</si>
  <si>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</si>
  <si>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</si>
  <si>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</si>
  <si>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</si>
  <si>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</si>
  <si>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</si>
  <si>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</si>
  <si>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</si>
  <si>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</si>
  <si>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</si>
  <si>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</si>
  <si>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</si>
  <si>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</si>
  <si>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</si>
  <si>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</si>
  <si>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</si>
  <si>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</si>
  <si>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</si>
  <si>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</si>
  <si>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</si>
  <si>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</si>
  <si>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</si>
  <si>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</si>
  <si>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</si>
  <si>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</si>
  <si>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</si>
  <si>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</si>
  <si>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</si>
  <si>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</si>
  <si>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</si>
  <si>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</si>
  <si>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</si>
  <si>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</si>
  <si>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</si>
  <si>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</si>
  <si>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</si>
  <si>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</si>
  <si>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</si>
  <si>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</si>
  <si>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</si>
  <si>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</si>
  <si>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</si>
  <si>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</si>
  <si>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</si>
  <si>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</si>
  <si>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</si>
  <si>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</si>
  <si>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</si>
  <si>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</si>
  <si>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</si>
  <si>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</si>
  <si>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</si>
  <si>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</si>
  <si>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</si>
  <si>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</si>
  <si>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</si>
  <si>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</si>
  <si>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</si>
  <si>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</si>
  <si>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</si>
  <si>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</si>
  <si>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</si>
  <si>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</si>
  <si>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</si>
  <si>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</si>
  <si>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</si>
  <si>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</si>
  <si>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</si>
  <si>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</si>
  <si>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</si>
  <si>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</si>
  <si>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</si>
  <si>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</si>
  <si>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</si>
  <si>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</si>
  <si>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</si>
  <si>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</si>
  <si>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</si>
  <si>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17/11/18 - VENCIMENTO 26/11/18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</si>
</sst>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299205</v>
      </c>
      <c r="C7" s="9">
        <f t="shared" si="0"/>
        <v>398018</v>
      </c>
      <c r="D7" s="9">
        <f t="shared" si="0"/>
        <v>437622</v>
      </c>
      <c r="E7" s="9">
        <f t="shared" si="0"/>
        <v>240191</v>
      </c>
      <c r="F7" s="9">
        <f t="shared" si="0"/>
        <v>233862</v>
      </c>
      <c r="G7" s="9">
        <f t="shared" si="0"/>
        <v>574416</v>
      </c>
      <c r="H7" s="9">
        <f t="shared" si="0"/>
        <v>229033</v>
      </c>
      <c r="I7" s="9">
        <f t="shared" si="0"/>
        <v>57243</v>
      </c>
      <c r="J7" s="9">
        <f t="shared" si="0"/>
        <v>173810</v>
      </c>
      <c r="K7" s="9">
        <f t="shared" si="0"/>
        <v>133988</v>
      </c>
      <c r="L7" s="9">
        <f t="shared" si="0"/>
        <v>2777388</v>
      </c>
      <c r="M7" s="49"/>
    </row>
    <row r="8" spans="1:12" ht="17.25" customHeight="1">
      <c r="A8" s="10" t="s">
        <v>38</v>
      </c>
      <c r="B8" s="11">
        <f>B9+B12+B16</f>
        <v>144994</v>
      </c>
      <c r="C8" s="11">
        <f aca="true" t="shared" si="1" ref="C8:K8">C9+C12+C16</f>
        <v>202666</v>
      </c>
      <c r="D8" s="11">
        <f t="shared" si="1"/>
        <v>208795</v>
      </c>
      <c r="E8" s="11">
        <f t="shared" si="1"/>
        <v>122110</v>
      </c>
      <c r="F8" s="11">
        <f t="shared" si="1"/>
        <v>105833</v>
      </c>
      <c r="G8" s="11">
        <f t="shared" si="1"/>
        <v>276328</v>
      </c>
      <c r="H8" s="11">
        <f t="shared" si="1"/>
        <v>124307</v>
      </c>
      <c r="I8" s="11">
        <f t="shared" si="1"/>
        <v>26049</v>
      </c>
      <c r="J8" s="11">
        <f t="shared" si="1"/>
        <v>83167</v>
      </c>
      <c r="K8" s="11">
        <f t="shared" si="1"/>
        <v>67196</v>
      </c>
      <c r="L8" s="11">
        <f aca="true" t="shared" si="2" ref="L8:L29">SUM(B8:K8)</f>
        <v>1361445</v>
      </c>
    </row>
    <row r="9" spans="1:12" ht="17.25" customHeight="1">
      <c r="A9" s="15" t="s">
        <v>16</v>
      </c>
      <c r="B9" s="13">
        <f>+B10+B11</f>
        <v>21705</v>
      </c>
      <c r="C9" s="13">
        <f aca="true" t="shared" si="3" ref="C9:K9">+C10+C11</f>
        <v>34667</v>
      </c>
      <c r="D9" s="13">
        <f t="shared" si="3"/>
        <v>32037</v>
      </c>
      <c r="E9" s="13">
        <f t="shared" si="3"/>
        <v>19662</v>
      </c>
      <c r="F9" s="13">
        <f t="shared" si="3"/>
        <v>12175</v>
      </c>
      <c r="G9" s="13">
        <f t="shared" si="3"/>
        <v>25156</v>
      </c>
      <c r="H9" s="13">
        <f t="shared" si="3"/>
        <v>21365</v>
      </c>
      <c r="I9" s="13">
        <f t="shared" si="3"/>
        <v>5043</v>
      </c>
      <c r="J9" s="13">
        <f t="shared" si="3"/>
        <v>11623</v>
      </c>
      <c r="K9" s="13">
        <f t="shared" si="3"/>
        <v>8719</v>
      </c>
      <c r="L9" s="11">
        <f t="shared" si="2"/>
        <v>192152</v>
      </c>
    </row>
    <row r="10" spans="1:12" ht="17.25" customHeight="1">
      <c r="A10" s="29" t="s">
        <v>17</v>
      </c>
      <c r="B10" s="13">
        <v>21705</v>
      </c>
      <c r="C10" s="13">
        <v>34667</v>
      </c>
      <c r="D10" s="13">
        <v>32037</v>
      </c>
      <c r="E10" s="13">
        <v>19662</v>
      </c>
      <c r="F10" s="13">
        <v>12175</v>
      </c>
      <c r="G10" s="13">
        <v>25156</v>
      </c>
      <c r="H10" s="13">
        <v>21365</v>
      </c>
      <c r="I10" s="13">
        <v>5043</v>
      </c>
      <c r="J10" s="13">
        <v>11623</v>
      </c>
      <c r="K10" s="13">
        <v>8719</v>
      </c>
      <c r="L10" s="11">
        <f t="shared" si="2"/>
        <v>192152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116863</v>
      </c>
      <c r="C12" s="17">
        <f t="shared" si="4"/>
        <v>158891</v>
      </c>
      <c r="D12" s="17">
        <f t="shared" si="4"/>
        <v>167839</v>
      </c>
      <c r="E12" s="17">
        <f t="shared" si="4"/>
        <v>97206</v>
      </c>
      <c r="F12" s="17">
        <f t="shared" si="4"/>
        <v>87275</v>
      </c>
      <c r="G12" s="17">
        <f t="shared" si="4"/>
        <v>235743</v>
      </c>
      <c r="H12" s="17">
        <f t="shared" si="4"/>
        <v>97782</v>
      </c>
      <c r="I12" s="17">
        <f t="shared" si="4"/>
        <v>19675</v>
      </c>
      <c r="J12" s="17">
        <f t="shared" si="4"/>
        <v>67867</v>
      </c>
      <c r="K12" s="17">
        <f t="shared" si="4"/>
        <v>55108</v>
      </c>
      <c r="L12" s="11">
        <f t="shared" si="2"/>
        <v>1104249</v>
      </c>
    </row>
    <row r="13" spans="1:14" s="67" customFormat="1" ht="17.25" customHeight="1">
      <c r="A13" s="74" t="s">
        <v>19</v>
      </c>
      <c r="B13" s="75">
        <v>54893</v>
      </c>
      <c r="C13" s="75">
        <v>79851</v>
      </c>
      <c r="D13" s="75">
        <v>86311</v>
      </c>
      <c r="E13" s="75">
        <v>48293</v>
      </c>
      <c r="F13" s="75">
        <v>42178</v>
      </c>
      <c r="G13" s="75">
        <v>102858</v>
      </c>
      <c r="H13" s="75">
        <v>42651</v>
      </c>
      <c r="I13" s="75">
        <v>10735</v>
      </c>
      <c r="J13" s="75">
        <v>34625</v>
      </c>
      <c r="K13" s="75">
        <v>25268</v>
      </c>
      <c r="L13" s="76">
        <f t="shared" si="2"/>
        <v>527663</v>
      </c>
      <c r="M13" s="77"/>
      <c r="N13" s="78"/>
    </row>
    <row r="14" spans="1:13" s="67" customFormat="1" ht="17.25" customHeight="1">
      <c r="A14" s="74" t="s">
        <v>20</v>
      </c>
      <c r="B14" s="75">
        <v>56609</v>
      </c>
      <c r="C14" s="75">
        <v>71231</v>
      </c>
      <c r="D14" s="75">
        <v>75323</v>
      </c>
      <c r="E14" s="75">
        <v>44418</v>
      </c>
      <c r="F14" s="75">
        <v>42071</v>
      </c>
      <c r="G14" s="75">
        <v>124457</v>
      </c>
      <c r="H14" s="75">
        <v>49551</v>
      </c>
      <c r="I14" s="75">
        <v>7988</v>
      </c>
      <c r="J14" s="75">
        <v>31002</v>
      </c>
      <c r="K14" s="75">
        <v>27771</v>
      </c>
      <c r="L14" s="76">
        <f t="shared" si="2"/>
        <v>530421</v>
      </c>
      <c r="M14" s="77"/>
    </row>
    <row r="15" spans="1:12" ht="17.25" customHeight="1">
      <c r="A15" s="14" t="s">
        <v>21</v>
      </c>
      <c r="B15" s="13">
        <v>5361</v>
      </c>
      <c r="C15" s="13">
        <v>7809</v>
      </c>
      <c r="D15" s="13">
        <v>6205</v>
      </c>
      <c r="E15" s="13">
        <v>4495</v>
      </c>
      <c r="F15" s="13">
        <v>3026</v>
      </c>
      <c r="G15" s="13">
        <v>8428</v>
      </c>
      <c r="H15" s="13">
        <v>5580</v>
      </c>
      <c r="I15" s="13">
        <v>952</v>
      </c>
      <c r="J15" s="13">
        <v>2240</v>
      </c>
      <c r="K15" s="13">
        <v>2069</v>
      </c>
      <c r="L15" s="11">
        <f t="shared" si="2"/>
        <v>46165</v>
      </c>
    </row>
    <row r="16" spans="1:12" ht="17.25" customHeight="1">
      <c r="A16" s="15" t="s">
        <v>34</v>
      </c>
      <c r="B16" s="13">
        <f>B17+B18+B19</f>
        <v>6426</v>
      </c>
      <c r="C16" s="13">
        <f aca="true" t="shared" si="5" ref="C16:K16">C17+C18+C19</f>
        <v>9108</v>
      </c>
      <c r="D16" s="13">
        <f t="shared" si="5"/>
        <v>8919</v>
      </c>
      <c r="E16" s="13">
        <f t="shared" si="5"/>
        <v>5242</v>
      </c>
      <c r="F16" s="13">
        <f t="shared" si="5"/>
        <v>6383</v>
      </c>
      <c r="G16" s="13">
        <f t="shared" si="5"/>
        <v>15429</v>
      </c>
      <c r="H16" s="13">
        <f t="shared" si="5"/>
        <v>5160</v>
      </c>
      <c r="I16" s="13">
        <f t="shared" si="5"/>
        <v>1331</v>
      </c>
      <c r="J16" s="13">
        <f t="shared" si="5"/>
        <v>3677</v>
      </c>
      <c r="K16" s="13">
        <f t="shared" si="5"/>
        <v>3369</v>
      </c>
      <c r="L16" s="11">
        <f t="shared" si="2"/>
        <v>65044</v>
      </c>
    </row>
    <row r="17" spans="1:12" ht="17.25" customHeight="1">
      <c r="A17" s="14" t="s">
        <v>35</v>
      </c>
      <c r="B17" s="13">
        <v>6407</v>
      </c>
      <c r="C17" s="13">
        <v>9097</v>
      </c>
      <c r="D17" s="13">
        <v>8910</v>
      </c>
      <c r="E17" s="13">
        <v>5221</v>
      </c>
      <c r="F17" s="13">
        <v>6372</v>
      </c>
      <c r="G17" s="13">
        <v>15412</v>
      </c>
      <c r="H17" s="13">
        <v>5144</v>
      </c>
      <c r="I17" s="13">
        <v>1327</v>
      </c>
      <c r="J17" s="13">
        <v>3673</v>
      </c>
      <c r="K17" s="13">
        <v>3364</v>
      </c>
      <c r="L17" s="11">
        <f t="shared" si="2"/>
        <v>64927</v>
      </c>
    </row>
    <row r="18" spans="1:12" ht="17.25" customHeight="1">
      <c r="A18" s="14" t="s">
        <v>36</v>
      </c>
      <c r="B18" s="13">
        <v>13</v>
      </c>
      <c r="C18" s="13">
        <v>9</v>
      </c>
      <c r="D18" s="13">
        <v>8</v>
      </c>
      <c r="E18" s="13">
        <v>18</v>
      </c>
      <c r="F18" s="13">
        <v>5</v>
      </c>
      <c r="G18" s="13">
        <v>5</v>
      </c>
      <c r="H18" s="13">
        <v>9</v>
      </c>
      <c r="I18" s="13">
        <v>0</v>
      </c>
      <c r="J18" s="13">
        <v>1</v>
      </c>
      <c r="K18" s="13">
        <v>2</v>
      </c>
      <c r="L18" s="11">
        <f t="shared" si="2"/>
        <v>70</v>
      </c>
    </row>
    <row r="19" spans="1:12" ht="17.25" customHeight="1">
      <c r="A19" s="14" t="s">
        <v>37</v>
      </c>
      <c r="B19" s="13">
        <v>6</v>
      </c>
      <c r="C19" s="13">
        <v>2</v>
      </c>
      <c r="D19" s="13">
        <v>1</v>
      </c>
      <c r="E19" s="13">
        <v>3</v>
      </c>
      <c r="F19" s="13">
        <v>6</v>
      </c>
      <c r="G19" s="13">
        <v>12</v>
      </c>
      <c r="H19" s="13">
        <v>7</v>
      </c>
      <c r="I19" s="13">
        <v>4</v>
      </c>
      <c r="J19" s="13">
        <v>3</v>
      </c>
      <c r="K19" s="13">
        <v>3</v>
      </c>
      <c r="L19" s="11">
        <f t="shared" si="2"/>
        <v>47</v>
      </c>
    </row>
    <row r="20" spans="1:12" ht="17.25" customHeight="1">
      <c r="A20" s="16" t="s">
        <v>22</v>
      </c>
      <c r="B20" s="11">
        <f>+B21+B22+B23</f>
        <v>86307</v>
      </c>
      <c r="C20" s="11">
        <f aca="true" t="shared" si="6" ref="C20:K20">+C21+C22+C23</f>
        <v>100627</v>
      </c>
      <c r="D20" s="11">
        <f t="shared" si="6"/>
        <v>121041</v>
      </c>
      <c r="E20" s="11">
        <f t="shared" si="6"/>
        <v>62025</v>
      </c>
      <c r="F20" s="11">
        <f t="shared" si="6"/>
        <v>79706</v>
      </c>
      <c r="G20" s="11">
        <f t="shared" si="6"/>
        <v>206620</v>
      </c>
      <c r="H20" s="11">
        <f t="shared" si="6"/>
        <v>60492</v>
      </c>
      <c r="I20" s="11">
        <f t="shared" si="6"/>
        <v>16025</v>
      </c>
      <c r="J20" s="11">
        <f t="shared" si="6"/>
        <v>45040</v>
      </c>
      <c r="K20" s="11">
        <f t="shared" si="6"/>
        <v>36611</v>
      </c>
      <c r="L20" s="11">
        <f t="shared" si="2"/>
        <v>814494</v>
      </c>
    </row>
    <row r="21" spans="1:13" s="67" customFormat="1" ht="17.25" customHeight="1">
      <c r="A21" s="60" t="s">
        <v>23</v>
      </c>
      <c r="B21" s="75">
        <v>43889</v>
      </c>
      <c r="C21" s="75">
        <v>56718</v>
      </c>
      <c r="D21" s="75">
        <v>68416</v>
      </c>
      <c r="E21" s="75">
        <v>34221</v>
      </c>
      <c r="F21" s="75">
        <v>41807</v>
      </c>
      <c r="G21" s="75">
        <v>95211</v>
      </c>
      <c r="H21" s="75">
        <v>29726</v>
      </c>
      <c r="I21" s="75">
        <v>9623</v>
      </c>
      <c r="J21" s="75">
        <v>24484</v>
      </c>
      <c r="K21" s="75">
        <v>17953</v>
      </c>
      <c r="L21" s="76">
        <f t="shared" si="2"/>
        <v>422048</v>
      </c>
      <c r="M21" s="77"/>
    </row>
    <row r="22" spans="1:13" s="67" customFormat="1" ht="17.25" customHeight="1">
      <c r="A22" s="60" t="s">
        <v>24</v>
      </c>
      <c r="B22" s="75">
        <v>39587</v>
      </c>
      <c r="C22" s="75">
        <v>40603</v>
      </c>
      <c r="D22" s="75">
        <v>49470</v>
      </c>
      <c r="E22" s="75">
        <v>26031</v>
      </c>
      <c r="F22" s="75">
        <v>35950</v>
      </c>
      <c r="G22" s="75">
        <v>105923</v>
      </c>
      <c r="H22" s="75">
        <v>28729</v>
      </c>
      <c r="I22" s="75">
        <v>5943</v>
      </c>
      <c r="J22" s="75">
        <v>19471</v>
      </c>
      <c r="K22" s="75">
        <v>17638</v>
      </c>
      <c r="L22" s="76">
        <f t="shared" si="2"/>
        <v>369345</v>
      </c>
      <c r="M22" s="77"/>
    </row>
    <row r="23" spans="1:12" ht="17.25" customHeight="1">
      <c r="A23" s="12" t="s">
        <v>25</v>
      </c>
      <c r="B23" s="13">
        <v>2831</v>
      </c>
      <c r="C23" s="13">
        <v>3306</v>
      </c>
      <c r="D23" s="13">
        <v>3155</v>
      </c>
      <c r="E23" s="13">
        <v>1773</v>
      </c>
      <c r="F23" s="13">
        <v>1949</v>
      </c>
      <c r="G23" s="13">
        <v>5486</v>
      </c>
      <c r="H23" s="13">
        <v>2037</v>
      </c>
      <c r="I23" s="13">
        <v>459</v>
      </c>
      <c r="J23" s="13">
        <v>1085</v>
      </c>
      <c r="K23" s="13">
        <v>1020</v>
      </c>
      <c r="L23" s="11">
        <f t="shared" si="2"/>
        <v>23101</v>
      </c>
    </row>
    <row r="24" spans="1:13" ht="17.25" customHeight="1">
      <c r="A24" s="16" t="s">
        <v>26</v>
      </c>
      <c r="B24" s="13">
        <f>+B25+B26</f>
        <v>67904</v>
      </c>
      <c r="C24" s="13">
        <f aca="true" t="shared" si="7" ref="C24:K24">+C25+C26</f>
        <v>94725</v>
      </c>
      <c r="D24" s="13">
        <f t="shared" si="7"/>
        <v>107786</v>
      </c>
      <c r="E24" s="13">
        <f t="shared" si="7"/>
        <v>56056</v>
      </c>
      <c r="F24" s="13">
        <f t="shared" si="7"/>
        <v>48323</v>
      </c>
      <c r="G24" s="13">
        <f t="shared" si="7"/>
        <v>91468</v>
      </c>
      <c r="H24" s="13">
        <f t="shared" si="7"/>
        <v>43201</v>
      </c>
      <c r="I24" s="13">
        <f t="shared" si="7"/>
        <v>15169</v>
      </c>
      <c r="J24" s="13">
        <f t="shared" si="7"/>
        <v>45603</v>
      </c>
      <c r="K24" s="13">
        <f t="shared" si="7"/>
        <v>30181</v>
      </c>
      <c r="L24" s="11">
        <f t="shared" si="2"/>
        <v>600416</v>
      </c>
      <c r="M24" s="50"/>
    </row>
    <row r="25" spans="1:13" ht="17.25" customHeight="1">
      <c r="A25" s="12" t="s">
        <v>39</v>
      </c>
      <c r="B25" s="13">
        <v>44992</v>
      </c>
      <c r="C25" s="13">
        <v>63044</v>
      </c>
      <c r="D25" s="13">
        <v>73471</v>
      </c>
      <c r="E25" s="13">
        <v>39597</v>
      </c>
      <c r="F25" s="13">
        <v>29938</v>
      </c>
      <c r="G25" s="13">
        <v>59842</v>
      </c>
      <c r="H25" s="13">
        <v>29201</v>
      </c>
      <c r="I25" s="13">
        <v>11587</v>
      </c>
      <c r="J25" s="13">
        <v>29958</v>
      </c>
      <c r="K25" s="13">
        <v>19199</v>
      </c>
      <c r="L25" s="11">
        <f t="shared" si="2"/>
        <v>400829</v>
      </c>
      <c r="M25" s="49"/>
    </row>
    <row r="26" spans="1:13" ht="17.25" customHeight="1">
      <c r="A26" s="12" t="s">
        <v>40</v>
      </c>
      <c r="B26" s="13">
        <v>22912</v>
      </c>
      <c r="C26" s="13">
        <v>31681</v>
      </c>
      <c r="D26" s="13">
        <v>34315</v>
      </c>
      <c r="E26" s="13">
        <v>16459</v>
      </c>
      <c r="F26" s="13">
        <v>18385</v>
      </c>
      <c r="G26" s="13">
        <v>31626</v>
      </c>
      <c r="H26" s="13">
        <v>14000</v>
      </c>
      <c r="I26" s="13">
        <v>3582</v>
      </c>
      <c r="J26" s="13">
        <v>15645</v>
      </c>
      <c r="K26" s="13">
        <v>10982</v>
      </c>
      <c r="L26" s="11">
        <f t="shared" si="2"/>
        <v>199587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1033</v>
      </c>
      <c r="I27" s="11">
        <v>0</v>
      </c>
      <c r="J27" s="11">
        <v>0</v>
      </c>
      <c r="K27" s="11">
        <v>0</v>
      </c>
      <c r="L27" s="11">
        <f t="shared" si="2"/>
        <v>1033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54</v>
      </c>
      <c r="L29" s="11">
        <f t="shared" si="2"/>
        <v>54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5.2077</v>
      </c>
      <c r="J31" s="32">
        <f t="shared" si="8"/>
        <v>3.292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5.2077</v>
      </c>
      <c r="J32" s="32">
        <v>3.292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31672.8</v>
      </c>
      <c r="I37" s="19">
        <v>0</v>
      </c>
      <c r="J37" s="19">
        <v>0</v>
      </c>
      <c r="K37" s="19">
        <v>0</v>
      </c>
      <c r="L37" s="23">
        <f>SUM(B37:K37)</f>
        <v>31672.8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19">
        <v>0</v>
      </c>
      <c r="J41" s="23">
        <f t="shared" si="9"/>
        <v>2217.04</v>
      </c>
      <c r="K41" s="23">
        <f t="shared" si="9"/>
        <v>1904.6</v>
      </c>
      <c r="L41" s="23">
        <f>SUM(B41:K41)</f>
        <v>38340.240000000005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19">
        <v>0</v>
      </c>
      <c r="J45" s="59">
        <f t="shared" si="10"/>
        <v>2217.04</v>
      </c>
      <c r="K45" s="59">
        <f t="shared" si="10"/>
        <v>1904.6</v>
      </c>
      <c r="L45" s="23">
        <f>SUM(B45:K45)</f>
        <v>38340.240000000005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19">
        <v>0</v>
      </c>
      <c r="J46" s="61">
        <v>518</v>
      </c>
      <c r="K46" s="61">
        <v>445</v>
      </c>
      <c r="L46" s="61">
        <f>SUM(B46:K46)</f>
        <v>8958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19">
        <v>0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964131.4400000001</v>
      </c>
      <c r="C49" s="22">
        <f aca="true" t="shared" si="11" ref="C49:H49">+C50+C62</f>
        <v>1433050.8099999998</v>
      </c>
      <c r="D49" s="22">
        <f t="shared" si="11"/>
        <v>1726514.84</v>
      </c>
      <c r="E49" s="22">
        <f t="shared" si="11"/>
        <v>838106.86</v>
      </c>
      <c r="F49" s="22">
        <f t="shared" si="11"/>
        <v>815304.7400000001</v>
      </c>
      <c r="G49" s="22">
        <f t="shared" si="11"/>
        <v>1649057.17</v>
      </c>
      <c r="H49" s="22">
        <f t="shared" si="11"/>
        <v>792202.99</v>
      </c>
      <c r="I49" s="22">
        <f>+I50+I62</f>
        <v>298104.37</v>
      </c>
      <c r="J49" s="22">
        <f>+J50+J62</f>
        <v>588367.13</v>
      </c>
      <c r="K49" s="22">
        <f>+K50+K62</f>
        <v>437120.6</v>
      </c>
      <c r="L49" s="22">
        <f aca="true" t="shared" si="12" ref="L49:L62">SUM(B49:K49)</f>
        <v>9541960.950000001</v>
      </c>
    </row>
    <row r="50" spans="1:12" ht="17.25" customHeight="1">
      <c r="A50" s="16" t="s">
        <v>60</v>
      </c>
      <c r="B50" s="23">
        <f>SUM(B51:B61)</f>
        <v>947275.6000000001</v>
      </c>
      <c r="C50" s="23">
        <f aca="true" t="shared" si="13" ref="C50:K50">SUM(C51:C61)</f>
        <v>1409702.6099999999</v>
      </c>
      <c r="D50" s="23">
        <f t="shared" si="13"/>
        <v>1706678.52</v>
      </c>
      <c r="E50" s="23">
        <f t="shared" si="13"/>
        <v>814666.48</v>
      </c>
      <c r="F50" s="23">
        <f t="shared" si="13"/>
        <v>801898.7200000001</v>
      </c>
      <c r="G50" s="23">
        <f t="shared" si="13"/>
        <v>1627512.97</v>
      </c>
      <c r="H50" s="23">
        <f t="shared" si="13"/>
        <v>776057.66</v>
      </c>
      <c r="I50" s="23">
        <f t="shared" si="13"/>
        <v>298104.37</v>
      </c>
      <c r="J50" s="23">
        <f t="shared" si="13"/>
        <v>574399.56</v>
      </c>
      <c r="K50" s="23">
        <f t="shared" si="13"/>
        <v>437120.6</v>
      </c>
      <c r="L50" s="23">
        <f t="shared" si="12"/>
        <v>9393417.09</v>
      </c>
    </row>
    <row r="51" spans="1:12" ht="17.25" customHeight="1">
      <c r="A51" s="34" t="s">
        <v>61</v>
      </c>
      <c r="B51" s="23">
        <f aca="true" t="shared" si="14" ref="B51:H51">ROUND(B32*B7,2)</f>
        <v>943183.92</v>
      </c>
      <c r="C51" s="23">
        <f t="shared" si="14"/>
        <v>1403928.89</v>
      </c>
      <c r="D51" s="23">
        <f t="shared" si="14"/>
        <v>1700292.76</v>
      </c>
      <c r="E51" s="23">
        <f t="shared" si="14"/>
        <v>811221.08</v>
      </c>
      <c r="F51" s="23">
        <f t="shared" si="14"/>
        <v>798521.8</v>
      </c>
      <c r="G51" s="23">
        <f t="shared" si="14"/>
        <v>1620082.89</v>
      </c>
      <c r="H51" s="23">
        <f t="shared" si="14"/>
        <v>740669.82</v>
      </c>
      <c r="I51" s="23">
        <f>ROUND(I32*I7,2)</f>
        <v>298104.37</v>
      </c>
      <c r="J51" s="23">
        <f>ROUND(J32*J7,2)</f>
        <v>572182.52</v>
      </c>
      <c r="K51" s="23">
        <f>ROUND(K32*K7,2)</f>
        <v>431293.97</v>
      </c>
      <c r="L51" s="23">
        <f t="shared" si="12"/>
        <v>9319482.020000001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31672.8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31672.8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19">
        <v>0</v>
      </c>
      <c r="J57" s="36">
        <v>2217.04</v>
      </c>
      <c r="K57" s="36">
        <v>1904.6</v>
      </c>
      <c r="L57" s="23">
        <f t="shared" si="12"/>
        <v>38340.240000000005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3922.03</v>
      </c>
      <c r="L59" s="23">
        <f t="shared" si="12"/>
        <v>3922.03</v>
      </c>
    </row>
    <row r="60" spans="1:12" ht="17.25" customHeight="1">
      <c r="A60" s="12" t="s">
        <v>69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16855.84</v>
      </c>
      <c r="C62" s="36">
        <v>23348.2</v>
      </c>
      <c r="D62" s="36">
        <v>19836.32</v>
      </c>
      <c r="E62" s="36">
        <v>23440.38</v>
      </c>
      <c r="F62" s="36">
        <v>13406.02</v>
      </c>
      <c r="G62" s="36">
        <v>21544.2</v>
      </c>
      <c r="H62" s="36">
        <v>16145.33</v>
      </c>
      <c r="I62" s="19">
        <v>0</v>
      </c>
      <c r="J62" s="36">
        <v>13967.57</v>
      </c>
      <c r="K62" s="19">
        <v>0</v>
      </c>
      <c r="L62" s="36">
        <f t="shared" si="12"/>
        <v>148543.86000000002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-86820</v>
      </c>
      <c r="C66" s="35">
        <f t="shared" si="15"/>
        <v>-138688.03</v>
      </c>
      <c r="D66" s="35">
        <f t="shared" si="15"/>
        <v>-129251.33</v>
      </c>
      <c r="E66" s="35">
        <f t="shared" si="15"/>
        <v>-78648</v>
      </c>
      <c r="F66" s="35">
        <f t="shared" si="15"/>
        <v>-48700</v>
      </c>
      <c r="G66" s="35">
        <f t="shared" si="15"/>
        <v>-102624</v>
      </c>
      <c r="H66" s="35">
        <f t="shared" si="15"/>
        <v>-85460</v>
      </c>
      <c r="I66" s="35">
        <f t="shared" si="15"/>
        <v>-67135.47</v>
      </c>
      <c r="J66" s="35">
        <f t="shared" si="15"/>
        <v>-46492</v>
      </c>
      <c r="K66" s="35">
        <f t="shared" si="15"/>
        <v>-35485.33</v>
      </c>
      <c r="L66" s="35">
        <f aca="true" t="shared" si="16" ref="L66:L116">SUM(B66:K66)</f>
        <v>-819304.1599999999</v>
      </c>
    </row>
    <row r="67" spans="1:12" ht="18.75" customHeight="1">
      <c r="A67" s="16" t="s">
        <v>73</v>
      </c>
      <c r="B67" s="35">
        <f aca="true" t="shared" si="17" ref="B67:K67">B68+B69+B70+B71+B72+B73</f>
        <v>-86820</v>
      </c>
      <c r="C67" s="35">
        <f t="shared" si="17"/>
        <v>-138668</v>
      </c>
      <c r="D67" s="35">
        <f t="shared" si="17"/>
        <v>-128148</v>
      </c>
      <c r="E67" s="35">
        <f t="shared" si="17"/>
        <v>-78648</v>
      </c>
      <c r="F67" s="35">
        <f t="shared" si="17"/>
        <v>-48700</v>
      </c>
      <c r="G67" s="35">
        <f t="shared" si="17"/>
        <v>-100624</v>
      </c>
      <c r="H67" s="35">
        <f t="shared" si="17"/>
        <v>-85460</v>
      </c>
      <c r="I67" s="35">
        <f t="shared" si="17"/>
        <v>-20172</v>
      </c>
      <c r="J67" s="35">
        <f t="shared" si="17"/>
        <v>-46492</v>
      </c>
      <c r="K67" s="35">
        <f t="shared" si="17"/>
        <v>-35092</v>
      </c>
      <c r="L67" s="35">
        <f t="shared" si="16"/>
        <v>-768824</v>
      </c>
    </row>
    <row r="68" spans="1:13" s="67" customFormat="1" ht="18.75" customHeight="1">
      <c r="A68" s="60" t="s">
        <v>144</v>
      </c>
      <c r="B68" s="63">
        <f>-ROUND(B9*$D$3,2)</f>
        <v>-86820</v>
      </c>
      <c r="C68" s="63">
        <f aca="true" t="shared" si="18" ref="C68:J68">-ROUND(C9*$D$3,2)</f>
        <v>-138668</v>
      </c>
      <c r="D68" s="63">
        <f t="shared" si="18"/>
        <v>-128148</v>
      </c>
      <c r="E68" s="63">
        <f t="shared" si="18"/>
        <v>-78648</v>
      </c>
      <c r="F68" s="63">
        <f t="shared" si="18"/>
        <v>-48700</v>
      </c>
      <c r="G68" s="63">
        <f t="shared" si="18"/>
        <v>-100624</v>
      </c>
      <c r="H68" s="63">
        <f t="shared" si="18"/>
        <v>-85460</v>
      </c>
      <c r="I68" s="63">
        <f t="shared" si="18"/>
        <v>-20172</v>
      </c>
      <c r="J68" s="63">
        <f t="shared" si="18"/>
        <v>-46492</v>
      </c>
      <c r="K68" s="63">
        <f>-ROUND((K9+K29)*$D$3,2)</f>
        <v>-35092</v>
      </c>
      <c r="L68" s="63">
        <f t="shared" si="16"/>
        <v>-768824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</row>
    <row r="71" spans="1:12" ht="18.75" customHeight="1">
      <c r="A71" s="12" t="s">
        <v>76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</row>
    <row r="72" spans="1:12" ht="18.75" customHeight="1">
      <c r="A72" s="12" t="s">
        <v>77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19">
        <v>0</v>
      </c>
      <c r="C74" s="63">
        <f aca="true" t="shared" si="19" ref="B74:K74">SUM(C75:C110)</f>
        <v>-20.03</v>
      </c>
      <c r="D74" s="35">
        <f t="shared" si="19"/>
        <v>-1103.33</v>
      </c>
      <c r="E74" s="19">
        <v>0</v>
      </c>
      <c r="F74" s="19">
        <v>0</v>
      </c>
      <c r="G74" s="35">
        <f t="shared" si="19"/>
        <v>-2000</v>
      </c>
      <c r="H74" s="19">
        <v>0</v>
      </c>
      <c r="I74" s="35">
        <f t="shared" si="19"/>
        <v>-46963.47</v>
      </c>
      <c r="J74" s="19">
        <v>0</v>
      </c>
      <c r="K74" s="63">
        <f t="shared" si="19"/>
        <v>-393.33</v>
      </c>
      <c r="L74" s="63">
        <f t="shared" si="16"/>
        <v>-50480.16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-44391.6</v>
      </c>
      <c r="J75" s="19">
        <v>0</v>
      </c>
      <c r="K75" s="19">
        <v>0</v>
      </c>
      <c r="L75" s="35">
        <f t="shared" si="16"/>
        <v>-44391.6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-1103.33</v>
      </c>
      <c r="E77" s="19">
        <v>0</v>
      </c>
      <c r="F77" s="19">
        <v>0</v>
      </c>
      <c r="G77" s="19">
        <v>0</v>
      </c>
      <c r="H77" s="19">
        <v>0</v>
      </c>
      <c r="I77" s="44">
        <v>-2571.87</v>
      </c>
      <c r="J77" s="19">
        <v>0</v>
      </c>
      <c r="K77" s="44">
        <v>-393.33</v>
      </c>
      <c r="L77" s="63">
        <f t="shared" si="16"/>
        <v>-4068.5299999999997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34" t="s">
        <v>84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63">
        <v>-2000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-2000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877311.4400000001</v>
      </c>
      <c r="C114" s="24">
        <f t="shared" si="20"/>
        <v>1294362.7799999998</v>
      </c>
      <c r="D114" s="24">
        <f t="shared" si="20"/>
        <v>1597263.51</v>
      </c>
      <c r="E114" s="24">
        <f t="shared" si="20"/>
        <v>759458.86</v>
      </c>
      <c r="F114" s="24">
        <f t="shared" si="20"/>
        <v>766604.7400000001</v>
      </c>
      <c r="G114" s="24">
        <f t="shared" si="20"/>
        <v>1546433.17</v>
      </c>
      <c r="H114" s="24">
        <f t="shared" si="20"/>
        <v>706742.99</v>
      </c>
      <c r="I114" s="24">
        <f>+I115+I116</f>
        <v>230968.9</v>
      </c>
      <c r="J114" s="24">
        <f>+J115+J116</f>
        <v>541875.13</v>
      </c>
      <c r="K114" s="24">
        <f>+K115+K116</f>
        <v>401635.26999999996</v>
      </c>
      <c r="L114" s="45">
        <f t="shared" si="16"/>
        <v>8722656.790000001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860455.6000000001</v>
      </c>
      <c r="C115" s="24">
        <f t="shared" si="21"/>
        <v>1271014.5799999998</v>
      </c>
      <c r="D115" s="24">
        <f t="shared" si="21"/>
        <v>1577427.19</v>
      </c>
      <c r="E115" s="24">
        <f t="shared" si="21"/>
        <v>736018.48</v>
      </c>
      <c r="F115" s="24">
        <f t="shared" si="21"/>
        <v>753198.7200000001</v>
      </c>
      <c r="G115" s="24">
        <f t="shared" si="21"/>
        <v>1524888.97</v>
      </c>
      <c r="H115" s="24">
        <f t="shared" si="21"/>
        <v>690597.66</v>
      </c>
      <c r="I115" s="24">
        <f t="shared" si="21"/>
        <v>230968.9</v>
      </c>
      <c r="J115" s="24">
        <f t="shared" si="21"/>
        <v>527907.56</v>
      </c>
      <c r="K115" s="24">
        <f t="shared" si="21"/>
        <v>401635.26999999996</v>
      </c>
      <c r="L115" s="45">
        <f t="shared" si="16"/>
        <v>8574112.93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16855.84</v>
      </c>
      <c r="C116" s="24">
        <f t="shared" si="22"/>
        <v>23348.2</v>
      </c>
      <c r="D116" s="24">
        <f t="shared" si="22"/>
        <v>19836.32</v>
      </c>
      <c r="E116" s="24">
        <f t="shared" si="22"/>
        <v>23440.38</v>
      </c>
      <c r="F116" s="24">
        <f t="shared" si="22"/>
        <v>13406.02</v>
      </c>
      <c r="G116" s="24">
        <f t="shared" si="22"/>
        <v>21544.2</v>
      </c>
      <c r="H116" s="24">
        <f t="shared" si="22"/>
        <v>16145.33</v>
      </c>
      <c r="I116" s="19">
        <f t="shared" si="22"/>
        <v>0</v>
      </c>
      <c r="J116" s="24">
        <f t="shared" si="22"/>
        <v>13967.57</v>
      </c>
      <c r="K116" s="24">
        <f t="shared" si="22"/>
        <v>0</v>
      </c>
      <c r="L116" s="45">
        <f t="shared" si="16"/>
        <v>148543.86000000002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9">
        <f>SUM(L123:L143)</f>
        <v>8722656.799999999</v>
      </c>
      <c r="M122" s="51"/>
    </row>
    <row r="123" spans="1:12" ht="18.75" customHeight="1">
      <c r="A123" s="26" t="s">
        <v>123</v>
      </c>
      <c r="B123" s="27">
        <v>113847.57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9">
        <f>SUM(B123:K123)</f>
        <v>113847.57</v>
      </c>
    </row>
    <row r="124" spans="1:12" ht="18.75" customHeight="1">
      <c r="A124" s="26" t="s">
        <v>124</v>
      </c>
      <c r="B124" s="27">
        <v>763463.88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9">
        <f>SUM(B124:K124)</f>
        <v>763463.88</v>
      </c>
    </row>
    <row r="125" spans="1:12" ht="18.75" customHeight="1">
      <c r="A125" s="26" t="s">
        <v>125</v>
      </c>
      <c r="B125" s="38">
        <v>0</v>
      </c>
      <c r="C125" s="27">
        <v>1294362.78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9">
        <f>SUM(B125:K125)</f>
        <v>1294362.78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1486843.61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9">
        <f aca="true" t="shared" si="23" ref="L126:L143">SUM(B126:K126)</f>
        <v>1486843.61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110419.9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9">
        <f t="shared" si="23"/>
        <v>110419.9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751864.28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9">
        <f t="shared" si="23"/>
        <v>751864.28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7594.58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9">
        <f t="shared" si="23"/>
        <v>7594.58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220137.96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9">
        <f t="shared" si="23"/>
        <v>220137.96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64344.28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9">
        <f t="shared" si="23"/>
        <v>64344.28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482122.5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39">
        <f t="shared" si="23"/>
        <v>482122.5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461990.09</v>
      </c>
      <c r="H134" s="38">
        <v>0</v>
      </c>
      <c r="I134" s="38">
        <v>0</v>
      </c>
      <c r="J134" s="38">
        <v>0</v>
      </c>
      <c r="K134" s="38">
        <v>0</v>
      </c>
      <c r="L134" s="39">
        <f t="shared" si="23"/>
        <v>461990.09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41149.22</v>
      </c>
      <c r="H135" s="38">
        <v>0</v>
      </c>
      <c r="I135" s="38">
        <v>0</v>
      </c>
      <c r="J135" s="38">
        <v>0</v>
      </c>
      <c r="K135" s="38">
        <v>0</v>
      </c>
      <c r="L135" s="39">
        <f t="shared" si="23"/>
        <v>41149.22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218496.05</v>
      </c>
      <c r="H136" s="38">
        <v>0</v>
      </c>
      <c r="I136" s="38">
        <v>0</v>
      </c>
      <c r="J136" s="38">
        <v>0</v>
      </c>
      <c r="K136" s="38">
        <v>0</v>
      </c>
      <c r="L136" s="39">
        <f t="shared" si="23"/>
        <v>218496.05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196543.55</v>
      </c>
      <c r="H137" s="38">
        <v>0</v>
      </c>
      <c r="I137" s="38">
        <v>0</v>
      </c>
      <c r="J137" s="38">
        <v>0</v>
      </c>
      <c r="K137" s="38">
        <v>0</v>
      </c>
      <c r="L137" s="39">
        <f t="shared" si="23"/>
        <v>196543.55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628254.26</v>
      </c>
      <c r="H138" s="38">
        <v>0</v>
      </c>
      <c r="I138" s="38">
        <v>0</v>
      </c>
      <c r="J138" s="38">
        <v>0</v>
      </c>
      <c r="K138" s="38">
        <v>0</v>
      </c>
      <c r="L138" s="39">
        <f t="shared" si="23"/>
        <v>628254.26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242999.6</v>
      </c>
      <c r="I139" s="38">
        <v>0</v>
      </c>
      <c r="J139" s="38">
        <v>0</v>
      </c>
      <c r="K139" s="38">
        <v>0</v>
      </c>
      <c r="L139" s="39">
        <f t="shared" si="23"/>
        <v>242999.6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463743.39</v>
      </c>
      <c r="I140" s="38">
        <v>0</v>
      </c>
      <c r="J140" s="38">
        <v>0</v>
      </c>
      <c r="K140" s="38">
        <v>0</v>
      </c>
      <c r="L140" s="39">
        <f t="shared" si="23"/>
        <v>463743.39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230968.9</v>
      </c>
      <c r="J141" s="38">
        <v>0</v>
      </c>
      <c r="K141" s="38">
        <v>0</v>
      </c>
      <c r="L141" s="39">
        <f t="shared" si="23"/>
        <v>230968.9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541875.13</v>
      </c>
      <c r="K142" s="18">
        <v>0</v>
      </c>
      <c r="L142" s="39">
        <f t="shared" si="23"/>
        <v>541875.13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401635.27</v>
      </c>
      <c r="L143" s="42">
        <f t="shared" si="23"/>
        <v>401635.27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541875.13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2018-11-23T18:21:19Z</dcterms:modified>
  <cp:category/>
  <cp:version/>
  <cp:contentType/>
  <cp:contentStatus/>
</cp:coreProperties>
</file>