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<sst xmlns="http://schemas.openxmlformats.org/spreadsheetml/2006/main" count="147" uniqueCount="147">
  <si>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</si>
  <si>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</si>
  <si>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</si>
  <si>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</si>
  <si>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</si>
  <si>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</si>
  <si>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</si>
  <si>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</si>
  <si>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</si>
  <si>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</si>
  <si>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</si>
  <si>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</si>
  <si>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</si>
  <si>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</si>
  <si>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</si>
  <si>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</si>
  <si>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</si>
  <si>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</si>
  <si>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</si>
  <si>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</si>
  <si>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</si>
  <si>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</si>
  <si>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</si>
  <si>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</si>
  <si>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</si>
  <si>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</si>
  <si>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</si>
  <si>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</si>
  <si>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</si>
  <si>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</si>
  <si>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</si>
  <si>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</si>
  <si>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</si>
  <si>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</si>
  <si>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</si>
  <si>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</si>
  <si>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</si>
  <si>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</si>
  <si>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</si>
  <si>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</si>
  <si>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</si>
  <si>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</si>
  <si>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</si>
  <si>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</si>
  <si>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</si>
  <si>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</si>
  <si>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</si>
  <si>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</si>
  <si>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</si>
  <si>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</si>
  <si>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</si>
  <si>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</si>
  <si>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</si>
  <si>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</si>
  <si>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</si>
  <si>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</si>
  <si>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</si>
  <si>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</si>
  <si>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</si>
  <si>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</si>
  <si>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</si>
  <si>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</si>
  <si>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</si>
  <si>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</si>
  <si>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</si>
  <si>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</si>
  <si>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</si>
  <si>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</si>
  <si>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</si>
  <si>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</si>
  <si>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</si>
  <si>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</si>
  <si>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</si>
  <si>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</si>
  <si>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</si>
  <si>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</si>
  <si>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</si>
  <si>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</si>
  <si>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</si>
  <si>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</si>
  <si>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</si>
  <si>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</si>
  <si>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</si>
  <si>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</si>
  <si>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</si>
  <si>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</si>
  <si>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</si>
  <si>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</si>
  <si>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</si>
  <si>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</si>
  <si>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</si>
  <si>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</si>
  <si>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</si>
  <si>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</si>
  <si>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</si>
  <si>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</si>
  <si>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</si>
  <si>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</si>
  <si>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</si>
  <si>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</si>
  <si>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</si>
  <si>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</si>
  <si>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</si>
  <si>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</si>
  <si>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</si>
  <si>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</si>
  <si>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</si>
  <si>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</si>
  <si>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</si>
  <si>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</si>
  <si>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</si>
  <si>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</si>
  <si>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</si>
  <si>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</si>
  <si>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</si>
  <si>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</si>
  <si>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</si>
  <si>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</si>
  <si>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</si>
  <si>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</si>
  <si>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</si>
  <si>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</si>
  <si>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</si>
  <si>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</si>
  <si>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</si>
  <si>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</si>
  <si>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</si>
  <si>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</si>
  <si>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</si>
  <si>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</si>
  <si>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</si>
  <si>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</si>
  <si>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</si>
  <si>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</si>
  <si>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</si>
  <si>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</si>
  <si>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</si>
  <si>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</si>
  <si>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</si>
  <si>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</si>
  <si>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</si>
  <si>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</si>
  <si>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</si>
  <si>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</si>
  <si>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</si>
  <si>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</si>
  <si>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13/11/18 - VENCIMENTO 22/11/18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</si>
</sst>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619139</v>
      </c>
      <c r="C7" s="9">
        <f t="shared" si="0"/>
        <v>808099</v>
      </c>
      <c r="D7" s="9">
        <f t="shared" si="0"/>
        <v>814175</v>
      </c>
      <c r="E7" s="9">
        <f t="shared" si="0"/>
        <v>538903</v>
      </c>
      <c r="F7" s="9">
        <f t="shared" si="0"/>
        <v>455537</v>
      </c>
      <c r="G7" s="9">
        <f t="shared" si="0"/>
        <v>1186293</v>
      </c>
      <c r="H7" s="9">
        <f t="shared" si="0"/>
        <v>545339</v>
      </c>
      <c r="I7" s="9">
        <f t="shared" si="0"/>
        <v>127490</v>
      </c>
      <c r="J7" s="9">
        <f t="shared" si="0"/>
        <v>330145</v>
      </c>
      <c r="K7" s="9">
        <f t="shared" si="0"/>
        <v>272232</v>
      </c>
      <c r="L7" s="9">
        <f t="shared" si="0"/>
        <v>5697352</v>
      </c>
      <c r="M7" s="49"/>
    </row>
    <row r="8" spans="1:12" ht="17.25" customHeight="1">
      <c r="A8" s="10" t="s">
        <v>38</v>
      </c>
      <c r="B8" s="11">
        <f>B9+B12+B16</f>
        <v>300403</v>
      </c>
      <c r="C8" s="11">
        <f aca="true" t="shared" si="1" ref="C8:K8">C9+C12+C16</f>
        <v>402700</v>
      </c>
      <c r="D8" s="11">
        <f t="shared" si="1"/>
        <v>375211</v>
      </c>
      <c r="E8" s="11">
        <f t="shared" si="1"/>
        <v>270616</v>
      </c>
      <c r="F8" s="11">
        <f t="shared" si="1"/>
        <v>209168</v>
      </c>
      <c r="G8" s="11">
        <f t="shared" si="1"/>
        <v>574967</v>
      </c>
      <c r="H8" s="11">
        <f t="shared" si="1"/>
        <v>288659</v>
      </c>
      <c r="I8" s="11">
        <f t="shared" si="1"/>
        <v>57494</v>
      </c>
      <c r="J8" s="11">
        <f t="shared" si="1"/>
        <v>151385</v>
      </c>
      <c r="K8" s="11">
        <f t="shared" si="1"/>
        <v>136963</v>
      </c>
      <c r="L8" s="11">
        <f aca="true" t="shared" si="2" ref="L8:L29">SUM(B8:K8)</f>
        <v>2767566</v>
      </c>
    </row>
    <row r="9" spans="1:12" ht="17.25" customHeight="1">
      <c r="A9" s="15" t="s">
        <v>16</v>
      </c>
      <c r="B9" s="13">
        <f>+B10+B11</f>
        <v>34026</v>
      </c>
      <c r="C9" s="13">
        <f aca="true" t="shared" si="3" ref="C9:K9">+C10+C11</f>
        <v>49398</v>
      </c>
      <c r="D9" s="13">
        <f t="shared" si="3"/>
        <v>40686</v>
      </c>
      <c r="E9" s="13">
        <f t="shared" si="3"/>
        <v>31506</v>
      </c>
      <c r="F9" s="13">
        <f t="shared" si="3"/>
        <v>18996</v>
      </c>
      <c r="G9" s="13">
        <f t="shared" si="3"/>
        <v>42515</v>
      </c>
      <c r="H9" s="13">
        <f t="shared" si="3"/>
        <v>41091</v>
      </c>
      <c r="I9" s="13">
        <f t="shared" si="3"/>
        <v>7613</v>
      </c>
      <c r="J9" s="13">
        <f t="shared" si="3"/>
        <v>15186</v>
      </c>
      <c r="K9" s="13">
        <f t="shared" si="3"/>
        <v>14210</v>
      </c>
      <c r="L9" s="11">
        <f t="shared" si="2"/>
        <v>295227</v>
      </c>
    </row>
    <row r="10" spans="1:12" ht="17.25" customHeight="1">
      <c r="A10" s="29" t="s">
        <v>17</v>
      </c>
      <c r="B10" s="13">
        <v>34026</v>
      </c>
      <c r="C10" s="13">
        <v>49398</v>
      </c>
      <c r="D10" s="13">
        <v>40686</v>
      </c>
      <c r="E10" s="13">
        <v>31506</v>
      </c>
      <c r="F10" s="13">
        <v>18996</v>
      </c>
      <c r="G10" s="13">
        <v>42515</v>
      </c>
      <c r="H10" s="13">
        <v>41091</v>
      </c>
      <c r="I10" s="13">
        <v>7613</v>
      </c>
      <c r="J10" s="13">
        <v>15186</v>
      </c>
      <c r="K10" s="13">
        <v>14210</v>
      </c>
      <c r="L10" s="11">
        <f t="shared" si="2"/>
        <v>295227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254413</v>
      </c>
      <c r="C12" s="17">
        <f t="shared" si="4"/>
        <v>336692</v>
      </c>
      <c r="D12" s="17">
        <f t="shared" si="4"/>
        <v>319592</v>
      </c>
      <c r="E12" s="17">
        <f t="shared" si="4"/>
        <v>228653</v>
      </c>
      <c r="F12" s="17">
        <f t="shared" si="4"/>
        <v>179287</v>
      </c>
      <c r="G12" s="17">
        <f t="shared" si="4"/>
        <v>503700</v>
      </c>
      <c r="H12" s="17">
        <f t="shared" si="4"/>
        <v>235864</v>
      </c>
      <c r="I12" s="17">
        <f t="shared" si="4"/>
        <v>47315</v>
      </c>
      <c r="J12" s="17">
        <f t="shared" si="4"/>
        <v>129915</v>
      </c>
      <c r="K12" s="17">
        <f t="shared" si="4"/>
        <v>116763</v>
      </c>
      <c r="L12" s="11">
        <f t="shared" si="2"/>
        <v>2352194</v>
      </c>
    </row>
    <row r="13" spans="1:14" s="67" customFormat="1" ht="17.25" customHeight="1">
      <c r="A13" s="74" t="s">
        <v>19</v>
      </c>
      <c r="B13" s="75">
        <v>114025</v>
      </c>
      <c r="C13" s="75">
        <v>159430</v>
      </c>
      <c r="D13" s="75">
        <v>158085</v>
      </c>
      <c r="E13" s="75">
        <v>107461</v>
      </c>
      <c r="F13" s="75">
        <v>85909</v>
      </c>
      <c r="G13" s="75">
        <v>223358</v>
      </c>
      <c r="H13" s="75">
        <v>100414</v>
      </c>
      <c r="I13" s="75">
        <v>24202</v>
      </c>
      <c r="J13" s="75">
        <v>63928</v>
      </c>
      <c r="K13" s="75">
        <v>52317</v>
      </c>
      <c r="L13" s="76">
        <f t="shared" si="2"/>
        <v>1089129</v>
      </c>
      <c r="M13" s="77"/>
      <c r="N13" s="78"/>
    </row>
    <row r="14" spans="1:13" s="67" customFormat="1" ht="17.25" customHeight="1">
      <c r="A14" s="74" t="s">
        <v>20</v>
      </c>
      <c r="B14" s="75">
        <v>120639</v>
      </c>
      <c r="C14" s="75">
        <v>148302</v>
      </c>
      <c r="D14" s="75">
        <v>140346</v>
      </c>
      <c r="E14" s="75">
        <v>103236</v>
      </c>
      <c r="F14" s="75">
        <v>82106</v>
      </c>
      <c r="G14" s="75">
        <v>248761</v>
      </c>
      <c r="H14" s="75">
        <v>110094</v>
      </c>
      <c r="I14" s="75">
        <v>18553</v>
      </c>
      <c r="J14" s="75">
        <v>58534</v>
      </c>
      <c r="K14" s="75">
        <v>56879</v>
      </c>
      <c r="L14" s="76">
        <f t="shared" si="2"/>
        <v>1087450</v>
      </c>
      <c r="M14" s="77"/>
    </row>
    <row r="15" spans="1:12" ht="17.25" customHeight="1">
      <c r="A15" s="14" t="s">
        <v>21</v>
      </c>
      <c r="B15" s="13">
        <v>19749</v>
      </c>
      <c r="C15" s="13">
        <v>28960</v>
      </c>
      <c r="D15" s="13">
        <v>21161</v>
      </c>
      <c r="E15" s="13">
        <v>17956</v>
      </c>
      <c r="F15" s="13">
        <v>11272</v>
      </c>
      <c r="G15" s="13">
        <v>31581</v>
      </c>
      <c r="H15" s="13">
        <v>25356</v>
      </c>
      <c r="I15" s="13">
        <v>4560</v>
      </c>
      <c r="J15" s="13">
        <v>7453</v>
      </c>
      <c r="K15" s="13">
        <v>7567</v>
      </c>
      <c r="L15" s="11">
        <f t="shared" si="2"/>
        <v>175615</v>
      </c>
    </row>
    <row r="16" spans="1:12" ht="17.25" customHeight="1">
      <c r="A16" s="15" t="s">
        <v>34</v>
      </c>
      <c r="B16" s="13">
        <f>B17+B18+B19</f>
        <v>11964</v>
      </c>
      <c r="C16" s="13">
        <f aca="true" t="shared" si="5" ref="C16:K16">C17+C18+C19</f>
        <v>16610</v>
      </c>
      <c r="D16" s="13">
        <f t="shared" si="5"/>
        <v>14933</v>
      </c>
      <c r="E16" s="13">
        <f t="shared" si="5"/>
        <v>10457</v>
      </c>
      <c r="F16" s="13">
        <f t="shared" si="5"/>
        <v>10885</v>
      </c>
      <c r="G16" s="13">
        <f t="shared" si="5"/>
        <v>28752</v>
      </c>
      <c r="H16" s="13">
        <f t="shared" si="5"/>
        <v>11704</v>
      </c>
      <c r="I16" s="13">
        <f t="shared" si="5"/>
        <v>2566</v>
      </c>
      <c r="J16" s="13">
        <f t="shared" si="5"/>
        <v>6284</v>
      </c>
      <c r="K16" s="13">
        <f t="shared" si="5"/>
        <v>5990</v>
      </c>
      <c r="L16" s="11">
        <f t="shared" si="2"/>
        <v>120145</v>
      </c>
    </row>
    <row r="17" spans="1:12" ht="17.25" customHeight="1">
      <c r="A17" s="14" t="s">
        <v>35</v>
      </c>
      <c r="B17" s="13">
        <v>11930</v>
      </c>
      <c r="C17" s="13">
        <v>16584</v>
      </c>
      <c r="D17" s="13">
        <v>14912</v>
      </c>
      <c r="E17" s="13">
        <v>10435</v>
      </c>
      <c r="F17" s="13">
        <v>10866</v>
      </c>
      <c r="G17" s="13">
        <v>28705</v>
      </c>
      <c r="H17" s="13">
        <v>11684</v>
      </c>
      <c r="I17" s="13">
        <v>2561</v>
      </c>
      <c r="J17" s="13">
        <v>6272</v>
      </c>
      <c r="K17" s="13">
        <v>5976</v>
      </c>
      <c r="L17" s="11">
        <f t="shared" si="2"/>
        <v>119925</v>
      </c>
    </row>
    <row r="18" spans="1:12" ht="17.25" customHeight="1">
      <c r="A18" s="14" t="s">
        <v>36</v>
      </c>
      <c r="B18" s="13">
        <v>27</v>
      </c>
      <c r="C18" s="13">
        <v>24</v>
      </c>
      <c r="D18" s="13">
        <v>15</v>
      </c>
      <c r="E18" s="13">
        <v>17</v>
      </c>
      <c r="F18" s="13">
        <v>13</v>
      </c>
      <c r="G18" s="13">
        <v>25</v>
      </c>
      <c r="H18" s="13">
        <v>16</v>
      </c>
      <c r="I18" s="13">
        <v>3</v>
      </c>
      <c r="J18" s="13">
        <v>4</v>
      </c>
      <c r="K18" s="13">
        <v>12</v>
      </c>
      <c r="L18" s="11">
        <f t="shared" si="2"/>
        <v>156</v>
      </c>
    </row>
    <row r="19" spans="1:12" ht="17.25" customHeight="1">
      <c r="A19" s="14" t="s">
        <v>37</v>
      </c>
      <c r="B19" s="13">
        <v>7</v>
      </c>
      <c r="C19" s="13">
        <v>2</v>
      </c>
      <c r="D19" s="13">
        <v>6</v>
      </c>
      <c r="E19" s="13">
        <v>5</v>
      </c>
      <c r="F19" s="13">
        <v>6</v>
      </c>
      <c r="G19" s="13">
        <v>22</v>
      </c>
      <c r="H19" s="13">
        <v>4</v>
      </c>
      <c r="I19" s="13">
        <v>2</v>
      </c>
      <c r="J19" s="13">
        <v>8</v>
      </c>
      <c r="K19" s="13">
        <v>2</v>
      </c>
      <c r="L19" s="11">
        <f t="shared" si="2"/>
        <v>64</v>
      </c>
    </row>
    <row r="20" spans="1:12" ht="17.25" customHeight="1">
      <c r="A20" s="16" t="s">
        <v>22</v>
      </c>
      <c r="B20" s="11">
        <f>+B21+B22+B23</f>
        <v>178336</v>
      </c>
      <c r="C20" s="11">
        <f aca="true" t="shared" si="6" ref="C20:K20">+C21+C22+C23</f>
        <v>203064</v>
      </c>
      <c r="D20" s="11">
        <f t="shared" si="6"/>
        <v>223969</v>
      </c>
      <c r="E20" s="11">
        <f t="shared" si="6"/>
        <v>137829</v>
      </c>
      <c r="F20" s="11">
        <f t="shared" si="6"/>
        <v>145785</v>
      </c>
      <c r="G20" s="11">
        <f t="shared" si="6"/>
        <v>406022</v>
      </c>
      <c r="H20" s="11">
        <f t="shared" si="6"/>
        <v>140670</v>
      </c>
      <c r="I20" s="11">
        <f t="shared" si="6"/>
        <v>35124</v>
      </c>
      <c r="J20" s="11">
        <f t="shared" si="6"/>
        <v>86431</v>
      </c>
      <c r="K20" s="11">
        <f t="shared" si="6"/>
        <v>73421</v>
      </c>
      <c r="L20" s="11">
        <f t="shared" si="2"/>
        <v>1630651</v>
      </c>
    </row>
    <row r="21" spans="1:13" s="67" customFormat="1" ht="17.25" customHeight="1">
      <c r="A21" s="60" t="s">
        <v>23</v>
      </c>
      <c r="B21" s="75">
        <v>89595</v>
      </c>
      <c r="C21" s="75">
        <v>112297</v>
      </c>
      <c r="D21" s="75">
        <v>126378</v>
      </c>
      <c r="E21" s="75">
        <v>74837</v>
      </c>
      <c r="F21" s="75">
        <v>79362</v>
      </c>
      <c r="G21" s="75">
        <v>201720</v>
      </c>
      <c r="H21" s="75">
        <v>73834</v>
      </c>
      <c r="I21" s="75">
        <v>20709</v>
      </c>
      <c r="J21" s="75">
        <v>47584</v>
      </c>
      <c r="K21" s="75">
        <v>37312</v>
      </c>
      <c r="L21" s="76">
        <f t="shared" si="2"/>
        <v>863628</v>
      </c>
      <c r="M21" s="77"/>
    </row>
    <row r="22" spans="1:13" s="67" customFormat="1" ht="17.25" customHeight="1">
      <c r="A22" s="60" t="s">
        <v>24</v>
      </c>
      <c r="B22" s="75">
        <v>79476</v>
      </c>
      <c r="C22" s="75">
        <v>80134</v>
      </c>
      <c r="D22" s="75">
        <v>88128</v>
      </c>
      <c r="E22" s="75">
        <v>56957</v>
      </c>
      <c r="F22" s="75">
        <v>60722</v>
      </c>
      <c r="G22" s="75">
        <v>187778</v>
      </c>
      <c r="H22" s="75">
        <v>58049</v>
      </c>
      <c r="I22" s="75">
        <v>12551</v>
      </c>
      <c r="J22" s="75">
        <v>35384</v>
      </c>
      <c r="K22" s="75">
        <v>33071</v>
      </c>
      <c r="L22" s="76">
        <f t="shared" si="2"/>
        <v>692250</v>
      </c>
      <c r="M22" s="77"/>
    </row>
    <row r="23" spans="1:12" ht="17.25" customHeight="1">
      <c r="A23" s="12" t="s">
        <v>25</v>
      </c>
      <c r="B23" s="13">
        <v>9265</v>
      </c>
      <c r="C23" s="13">
        <v>10633</v>
      </c>
      <c r="D23" s="13">
        <v>9463</v>
      </c>
      <c r="E23" s="13">
        <v>6035</v>
      </c>
      <c r="F23" s="13">
        <v>5701</v>
      </c>
      <c r="G23" s="13">
        <v>16524</v>
      </c>
      <c r="H23" s="13">
        <v>8787</v>
      </c>
      <c r="I23" s="13">
        <v>1864</v>
      </c>
      <c r="J23" s="13">
        <v>3463</v>
      </c>
      <c r="K23" s="13">
        <v>3038</v>
      </c>
      <c r="L23" s="11">
        <f t="shared" si="2"/>
        <v>74773</v>
      </c>
    </row>
    <row r="24" spans="1:13" ht="17.25" customHeight="1">
      <c r="A24" s="16" t="s">
        <v>26</v>
      </c>
      <c r="B24" s="13">
        <f>+B25+B26</f>
        <v>140400</v>
      </c>
      <c r="C24" s="13">
        <f aca="true" t="shared" si="7" ref="C24:K24">+C25+C26</f>
        <v>202335</v>
      </c>
      <c r="D24" s="13">
        <f t="shared" si="7"/>
        <v>214995</v>
      </c>
      <c r="E24" s="13">
        <f t="shared" si="7"/>
        <v>130458</v>
      </c>
      <c r="F24" s="13">
        <f t="shared" si="7"/>
        <v>100584</v>
      </c>
      <c r="G24" s="13">
        <f t="shared" si="7"/>
        <v>205304</v>
      </c>
      <c r="H24" s="13">
        <f t="shared" si="7"/>
        <v>108605</v>
      </c>
      <c r="I24" s="13">
        <f t="shared" si="7"/>
        <v>34872</v>
      </c>
      <c r="J24" s="13">
        <f t="shared" si="7"/>
        <v>92329</v>
      </c>
      <c r="K24" s="13">
        <f t="shared" si="7"/>
        <v>61848</v>
      </c>
      <c r="L24" s="11">
        <f t="shared" si="2"/>
        <v>1291730</v>
      </c>
      <c r="M24" s="50"/>
    </row>
    <row r="25" spans="1:13" ht="17.25" customHeight="1">
      <c r="A25" s="12" t="s">
        <v>39</v>
      </c>
      <c r="B25" s="13">
        <v>80476</v>
      </c>
      <c r="C25" s="13">
        <v>120072</v>
      </c>
      <c r="D25" s="13">
        <v>129695</v>
      </c>
      <c r="E25" s="13">
        <v>80407</v>
      </c>
      <c r="F25" s="13">
        <v>57625</v>
      </c>
      <c r="G25" s="13">
        <v>123446</v>
      </c>
      <c r="H25" s="13">
        <v>64560</v>
      </c>
      <c r="I25" s="13">
        <v>23203</v>
      </c>
      <c r="J25" s="13">
        <v>52621</v>
      </c>
      <c r="K25" s="13">
        <v>35027</v>
      </c>
      <c r="L25" s="11">
        <f t="shared" si="2"/>
        <v>767132</v>
      </c>
      <c r="M25" s="49"/>
    </row>
    <row r="26" spans="1:13" ht="17.25" customHeight="1">
      <c r="A26" s="12" t="s">
        <v>40</v>
      </c>
      <c r="B26" s="13">
        <v>59924</v>
      </c>
      <c r="C26" s="13">
        <v>82263</v>
      </c>
      <c r="D26" s="13">
        <v>85300</v>
      </c>
      <c r="E26" s="13">
        <v>50051</v>
      </c>
      <c r="F26" s="13">
        <v>42959</v>
      </c>
      <c r="G26" s="13">
        <v>81858</v>
      </c>
      <c r="H26" s="13">
        <v>44045</v>
      </c>
      <c r="I26" s="13">
        <v>11669</v>
      </c>
      <c r="J26" s="13">
        <v>39708</v>
      </c>
      <c r="K26" s="13">
        <v>26821</v>
      </c>
      <c r="L26" s="11">
        <f t="shared" si="2"/>
        <v>524598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7405</v>
      </c>
      <c r="I27" s="11">
        <v>0</v>
      </c>
      <c r="J27" s="11">
        <v>0</v>
      </c>
      <c r="K27" s="11">
        <v>0</v>
      </c>
      <c r="L27" s="11">
        <f t="shared" si="2"/>
        <v>7405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40</v>
      </c>
      <c r="L29" s="11">
        <f t="shared" si="2"/>
        <v>40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11066.39</v>
      </c>
      <c r="I37" s="19">
        <v>0</v>
      </c>
      <c r="J37" s="19">
        <v>0</v>
      </c>
      <c r="K37" s="19">
        <v>0</v>
      </c>
      <c r="L37" s="23">
        <f>SUM(B37:K37)</f>
        <v>11066.39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2017933.53</v>
      </c>
      <c r="C49" s="22">
        <f aca="true" t="shared" si="11" ref="C49:H49">+C50+C62</f>
        <v>2945392.7400000007</v>
      </c>
      <c r="D49" s="22">
        <f t="shared" si="11"/>
        <v>3266841.1799999997</v>
      </c>
      <c r="E49" s="22">
        <f t="shared" si="11"/>
        <v>1890199.3599999999</v>
      </c>
      <c r="F49" s="22">
        <f t="shared" si="11"/>
        <v>1631708.23</v>
      </c>
      <c r="G49" s="22">
        <f t="shared" si="11"/>
        <v>3459622.22</v>
      </c>
      <c r="H49" s="22">
        <f t="shared" si="11"/>
        <v>1836957.75</v>
      </c>
      <c r="I49" s="22">
        <f>+I50+I62</f>
        <v>663929.67</v>
      </c>
      <c r="J49" s="22">
        <f>+J50+J62</f>
        <v>1130379.7500000002</v>
      </c>
      <c r="K49" s="22">
        <f>+K50+K62</f>
        <v>882114.21</v>
      </c>
      <c r="L49" s="22">
        <f aca="true" t="shared" si="12" ref="L49:L62">SUM(B49:K49)</f>
        <v>19725078.640000004</v>
      </c>
    </row>
    <row r="50" spans="1:12" ht="17.25" customHeight="1">
      <c r="A50" s="16" t="s">
        <v>60</v>
      </c>
      <c r="B50" s="23">
        <f>SUM(B51:B61)</f>
        <v>2001077.69</v>
      </c>
      <c r="C50" s="23">
        <f aca="true" t="shared" si="13" ref="C50:K50">SUM(C51:C61)</f>
        <v>2922044.5400000005</v>
      </c>
      <c r="D50" s="23">
        <f t="shared" si="13"/>
        <v>3247004.86</v>
      </c>
      <c r="E50" s="23">
        <f t="shared" si="13"/>
        <v>1866758.98</v>
      </c>
      <c r="F50" s="23">
        <f t="shared" si="13"/>
        <v>1618302.21</v>
      </c>
      <c r="G50" s="23">
        <f t="shared" si="13"/>
        <v>3438078.02</v>
      </c>
      <c r="H50" s="23">
        <f t="shared" si="13"/>
        <v>1820812.42</v>
      </c>
      <c r="I50" s="23">
        <f t="shared" si="13"/>
        <v>663929.67</v>
      </c>
      <c r="J50" s="23">
        <f t="shared" si="13"/>
        <v>1116412.1800000002</v>
      </c>
      <c r="K50" s="23">
        <f t="shared" si="13"/>
        <v>882114.21</v>
      </c>
      <c r="L50" s="23">
        <f t="shared" si="12"/>
        <v>19576534.78</v>
      </c>
    </row>
    <row r="51" spans="1:12" ht="17.25" customHeight="1">
      <c r="A51" s="34" t="s">
        <v>61</v>
      </c>
      <c r="B51" s="23">
        <f aca="true" t="shared" si="14" ref="B51:H51">ROUND(B32*B7,2)</f>
        <v>1951711.87</v>
      </c>
      <c r="C51" s="23">
        <f t="shared" si="14"/>
        <v>2850407.6</v>
      </c>
      <c r="D51" s="23">
        <f t="shared" si="14"/>
        <v>3163314.13</v>
      </c>
      <c r="E51" s="23">
        <f t="shared" si="14"/>
        <v>1820090.99</v>
      </c>
      <c r="F51" s="23">
        <f t="shared" si="14"/>
        <v>1555431.09</v>
      </c>
      <c r="G51" s="23">
        <f t="shared" si="14"/>
        <v>3345820.78</v>
      </c>
      <c r="H51" s="23">
        <f t="shared" si="14"/>
        <v>1763571.79</v>
      </c>
      <c r="I51" s="23">
        <f>ROUND(I32*I7,2)</f>
        <v>663929.67</v>
      </c>
      <c r="J51" s="23">
        <f>ROUND(J32*J7,2)</f>
        <v>1086837.34</v>
      </c>
      <c r="K51" s="23">
        <f>ROUND(K32*K7,2)</f>
        <v>876287.58</v>
      </c>
      <c r="L51" s="23">
        <f t="shared" si="12"/>
        <v>19077402.84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11066.39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11066.39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-503976.92</v>
      </c>
      <c r="C66" s="35">
        <f t="shared" si="15"/>
        <v>-235218.08000000002</v>
      </c>
      <c r="D66" s="35">
        <f t="shared" si="15"/>
        <v>-289446.85000000003</v>
      </c>
      <c r="E66" s="35">
        <f t="shared" si="15"/>
        <v>-513199.18</v>
      </c>
      <c r="F66" s="35">
        <f t="shared" si="15"/>
        <v>-583568.85</v>
      </c>
      <c r="G66" s="35">
        <f t="shared" si="15"/>
        <v>-596531.48</v>
      </c>
      <c r="H66" s="35">
        <f t="shared" si="15"/>
        <v>-180190.32</v>
      </c>
      <c r="I66" s="35">
        <f t="shared" si="15"/>
        <v>-142979.15</v>
      </c>
      <c r="J66" s="35">
        <f t="shared" si="15"/>
        <v>-72214</v>
      </c>
      <c r="K66" s="35">
        <f t="shared" si="15"/>
        <v>-64931.22</v>
      </c>
      <c r="L66" s="35">
        <f aca="true" t="shared" si="16" ref="L66:L116">SUM(B66:K66)</f>
        <v>-3182256.05</v>
      </c>
    </row>
    <row r="67" spans="1:12" ht="18.75" customHeight="1">
      <c r="A67" s="16" t="s">
        <v>73</v>
      </c>
      <c r="B67" s="35">
        <f aca="true" t="shared" si="17" ref="B67:K67">B68+B69+B70+B71+B72+B73</f>
        <v>-487938.5</v>
      </c>
      <c r="C67" s="35">
        <f t="shared" si="17"/>
        <v>-211915.42</v>
      </c>
      <c r="D67" s="35">
        <f t="shared" si="17"/>
        <v>-266333.52</v>
      </c>
      <c r="E67" s="35">
        <f t="shared" si="17"/>
        <v>-497764.44</v>
      </c>
      <c r="F67" s="35">
        <f t="shared" si="17"/>
        <v>-569896.22</v>
      </c>
      <c r="G67" s="35">
        <f t="shared" si="17"/>
        <v>-562209.9</v>
      </c>
      <c r="H67" s="35">
        <f t="shared" si="17"/>
        <v>-164364</v>
      </c>
      <c r="I67" s="35">
        <f t="shared" si="17"/>
        <v>-30452</v>
      </c>
      <c r="J67" s="35">
        <f t="shared" si="17"/>
        <v>-60744</v>
      </c>
      <c r="K67" s="35">
        <f t="shared" si="17"/>
        <v>-57000</v>
      </c>
      <c r="L67" s="35">
        <f t="shared" si="16"/>
        <v>-2908618</v>
      </c>
    </row>
    <row r="68" spans="1:13" s="67" customFormat="1" ht="18.75" customHeight="1">
      <c r="A68" s="60" t="s">
        <v>144</v>
      </c>
      <c r="B68" s="63">
        <f>-ROUND(B9*$D$3,2)</f>
        <v>-136104</v>
      </c>
      <c r="C68" s="63">
        <f aca="true" t="shared" si="18" ref="C68:J68">-ROUND(C9*$D$3,2)</f>
        <v>-197592</v>
      </c>
      <c r="D68" s="63">
        <f t="shared" si="18"/>
        <v>-162744</v>
      </c>
      <c r="E68" s="63">
        <f t="shared" si="18"/>
        <v>-126024</v>
      </c>
      <c r="F68" s="63">
        <f t="shared" si="18"/>
        <v>-75984</v>
      </c>
      <c r="G68" s="63">
        <f t="shared" si="18"/>
        <v>-170060</v>
      </c>
      <c r="H68" s="63">
        <f t="shared" si="18"/>
        <v>-164364</v>
      </c>
      <c r="I68" s="63">
        <f t="shared" si="18"/>
        <v>-30452</v>
      </c>
      <c r="J68" s="63">
        <f t="shared" si="18"/>
        <v>-60744</v>
      </c>
      <c r="K68" s="63">
        <f>-ROUND((K9+K29)*$D$3,2)</f>
        <v>-57000</v>
      </c>
      <c r="L68" s="63">
        <f t="shared" si="16"/>
        <v>-1181068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-2584</v>
      </c>
      <c r="C70" s="35">
        <v>-756</v>
      </c>
      <c r="D70" s="35">
        <v>-920</v>
      </c>
      <c r="E70" s="35">
        <v>-1588</v>
      </c>
      <c r="F70" s="35">
        <v>-2480</v>
      </c>
      <c r="G70" s="35">
        <v>-1012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-9340</v>
      </c>
    </row>
    <row r="71" spans="1:12" ht="18.75" customHeight="1">
      <c r="A71" s="12" t="s">
        <v>76</v>
      </c>
      <c r="B71" s="35">
        <v>-8168</v>
      </c>
      <c r="C71" s="35">
        <v>-2800</v>
      </c>
      <c r="D71" s="35">
        <v>-3172</v>
      </c>
      <c r="E71" s="35">
        <v>-3332</v>
      </c>
      <c r="F71" s="35">
        <v>-2772</v>
      </c>
      <c r="G71" s="35">
        <v>-1708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-21952</v>
      </c>
    </row>
    <row r="72" spans="1:12" ht="18.75" customHeight="1">
      <c r="A72" s="12" t="s">
        <v>77</v>
      </c>
      <c r="B72" s="35">
        <v>-341082.5</v>
      </c>
      <c r="C72" s="35">
        <v>-10767.42</v>
      </c>
      <c r="D72" s="35">
        <v>-99497.52</v>
      </c>
      <c r="E72" s="35">
        <v>-366820.44</v>
      </c>
      <c r="F72" s="35">
        <v>-488660.22</v>
      </c>
      <c r="G72" s="35">
        <v>-389429.9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-1696258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-273638.05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1513956.61</v>
      </c>
      <c r="C114" s="24">
        <f t="shared" si="20"/>
        <v>2710174.6600000006</v>
      </c>
      <c r="D114" s="24">
        <f t="shared" si="20"/>
        <v>2977394.3299999996</v>
      </c>
      <c r="E114" s="24">
        <f t="shared" si="20"/>
        <v>1377000.18</v>
      </c>
      <c r="F114" s="24">
        <f t="shared" si="20"/>
        <v>1048139.38</v>
      </c>
      <c r="G114" s="24">
        <f t="shared" si="20"/>
        <v>2863090.74</v>
      </c>
      <c r="H114" s="24">
        <f t="shared" si="20"/>
        <v>1656767.43</v>
      </c>
      <c r="I114" s="24">
        <f>+I115+I116</f>
        <v>520950.52</v>
      </c>
      <c r="J114" s="24">
        <f>+J115+J116</f>
        <v>1058165.7500000002</v>
      </c>
      <c r="K114" s="24">
        <f>+K115+K116</f>
        <v>817182.99</v>
      </c>
      <c r="L114" s="45">
        <f t="shared" si="16"/>
        <v>16542822.59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1497100.77</v>
      </c>
      <c r="C115" s="24">
        <f t="shared" si="21"/>
        <v>2686826.4600000004</v>
      </c>
      <c r="D115" s="24">
        <f t="shared" si="21"/>
        <v>2957558.01</v>
      </c>
      <c r="E115" s="24">
        <f t="shared" si="21"/>
        <v>1353559.8</v>
      </c>
      <c r="F115" s="24">
        <f t="shared" si="21"/>
        <v>1034733.36</v>
      </c>
      <c r="G115" s="24">
        <f t="shared" si="21"/>
        <v>2841546.54</v>
      </c>
      <c r="H115" s="24">
        <f t="shared" si="21"/>
        <v>1640622.0999999999</v>
      </c>
      <c r="I115" s="24">
        <f t="shared" si="21"/>
        <v>520950.52</v>
      </c>
      <c r="J115" s="24">
        <f t="shared" si="21"/>
        <v>1044198.1800000002</v>
      </c>
      <c r="K115" s="24">
        <f t="shared" si="21"/>
        <v>817182.99</v>
      </c>
      <c r="L115" s="45">
        <f t="shared" si="16"/>
        <v>16394278.73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16542822.6</v>
      </c>
      <c r="M122" s="51"/>
    </row>
    <row r="123" spans="1:12" ht="18.75" customHeight="1">
      <c r="A123" s="26" t="s">
        <v>123</v>
      </c>
      <c r="B123" s="27">
        <v>192509.09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192509.09</v>
      </c>
    </row>
    <row r="124" spans="1:12" ht="18.75" customHeight="1">
      <c r="A124" s="26" t="s">
        <v>124</v>
      </c>
      <c r="B124" s="27">
        <v>1321447.52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1321447.52</v>
      </c>
    </row>
    <row r="125" spans="1:12" ht="18.75" customHeight="1">
      <c r="A125" s="26" t="s">
        <v>125</v>
      </c>
      <c r="B125" s="38">
        <v>0</v>
      </c>
      <c r="C125" s="27">
        <v>2710174.67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2710174.67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2770365.27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2770365.27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207029.06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207029.06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1363230.17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1363230.17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13770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13770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396019.79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396019.79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74945.32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74945.32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577174.27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577174.27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822962.56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822962.56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67484.54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67484.54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385266.26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385266.26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414102.81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414102.81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1173274.57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1173274.57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566733.94</v>
      </c>
      <c r="I139" s="38">
        <v>0</v>
      </c>
      <c r="J139" s="38">
        <v>0</v>
      </c>
      <c r="K139" s="38">
        <v>0</v>
      </c>
      <c r="L139" s="39">
        <f t="shared" si="23"/>
        <v>566733.94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1090033.49</v>
      </c>
      <c r="I140" s="38">
        <v>0</v>
      </c>
      <c r="J140" s="38">
        <v>0</v>
      </c>
      <c r="K140" s="38">
        <v>0</v>
      </c>
      <c r="L140" s="39">
        <f t="shared" si="23"/>
        <v>1090033.49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520950.52</v>
      </c>
      <c r="J141" s="38">
        <v>0</v>
      </c>
      <c r="K141" s="38">
        <v>0</v>
      </c>
      <c r="L141" s="39">
        <f t="shared" si="23"/>
        <v>520950.52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1058165.75</v>
      </c>
      <c r="K142" s="18">
        <v>0</v>
      </c>
      <c r="L142" s="39">
        <f t="shared" si="23"/>
        <v>1058165.75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817183</v>
      </c>
      <c r="L143" s="42">
        <f t="shared" si="23"/>
        <v>817183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1058165.7500000002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2018-11-21T17:46:44Z</dcterms:modified>
  <cp:category/>
  <cp:version/>
  <cp:contentType/>
  <cp:contentStatus/>
</cp:coreProperties>
</file>