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<sst xmlns="http://schemas.openxmlformats.org/spreadsheetml/2006/main" count="147" uniqueCount="147">
  <si>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</si>
  <si>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</si>
  <si>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</si>
  <si>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</si>
  <si>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</si>
  <si>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</si>
  <si>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</si>
  <si>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</si>
  <si>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</si>
  <si>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</si>
  <si>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</si>
  <si>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</si>
  <si>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</si>
  <si>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</si>
  <si>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</si>
  <si>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</si>
  <si>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</si>
  <si>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</si>
  <si>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</si>
  <si>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</si>
  <si>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</si>
  <si>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</si>
  <si>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</si>
  <si>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</si>
  <si>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</si>
  <si>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</si>
  <si>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</si>
  <si>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</si>
  <si>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</si>
  <si>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</si>
  <si>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</si>
  <si>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</si>
  <si>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</si>
  <si>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</si>
  <si>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</si>
  <si>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</si>
  <si>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</si>
  <si>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</si>
  <si>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</si>
  <si>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</si>
  <si>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</si>
  <si>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</si>
  <si>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</si>
  <si>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</si>
  <si>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</si>
  <si>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</si>
  <si>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</si>
  <si>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</si>
  <si>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</si>
  <si>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</si>
  <si>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</si>
  <si>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</si>
  <si>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</si>
  <si>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</si>
  <si>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</si>
  <si>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</si>
  <si>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</si>
  <si>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</si>
  <si>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</si>
  <si>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</si>
  <si>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</si>
  <si>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</si>
  <si>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</si>
  <si>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</si>
  <si>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</si>
  <si>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</si>
  <si>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</si>
  <si>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</si>
  <si>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</si>
  <si>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</si>
  <si>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</si>
  <si>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</si>
  <si>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</si>
  <si>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</si>
  <si>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</si>
  <si>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</si>
  <si>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</si>
  <si>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</si>
  <si>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</si>
  <si>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</si>
  <si>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</si>
  <si>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</si>
  <si>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</si>
  <si>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</si>
  <si>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</si>
  <si>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</si>
  <si>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</si>
  <si>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</si>
  <si>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</si>
  <si>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</si>
  <si>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</si>
  <si>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</si>
  <si>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</si>
  <si>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</si>
  <si>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</si>
  <si>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</si>
  <si>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</si>
  <si>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</si>
  <si>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</si>
  <si>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</si>
  <si>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</si>
  <si>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</si>
  <si>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</si>
  <si>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</si>
  <si>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</si>
  <si>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</si>
  <si>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</si>
  <si>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</si>
  <si>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</si>
  <si>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</si>
  <si>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</si>
  <si>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</si>
  <si>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</si>
  <si>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</si>
  <si>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</si>
  <si>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</si>
  <si>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</si>
  <si>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</si>
  <si>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</si>
  <si>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</si>
  <si>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</si>
  <si>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</si>
  <si>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</si>
  <si>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</si>
  <si>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</si>
  <si>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</si>
  <si>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</si>
  <si>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</si>
  <si>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</si>
  <si>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</si>
  <si>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</si>
  <si>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</si>
  <si>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</si>
  <si>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</si>
  <si>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</si>
  <si>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</si>
  <si>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</si>
  <si>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</si>
  <si>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</si>
  <si>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</si>
  <si>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</si>
  <si>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</si>
  <si>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</si>
  <si>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</si>
  <si>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</si>
  <si>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</si>
  <si>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11/11/18 - VENCIMENTO 19/11/18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</si>
</sst>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178752</v>
      </c>
      <c r="C7" s="9">
        <f t="shared" si="0"/>
        <v>247119</v>
      </c>
      <c r="D7" s="9">
        <f t="shared" si="0"/>
        <v>255489</v>
      </c>
      <c r="E7" s="9">
        <f t="shared" si="0"/>
        <v>145214</v>
      </c>
      <c r="F7" s="9">
        <f t="shared" si="0"/>
        <v>152340</v>
      </c>
      <c r="G7" s="9">
        <f t="shared" si="0"/>
        <v>385784</v>
      </c>
      <c r="H7" s="9">
        <f t="shared" si="0"/>
        <v>138625</v>
      </c>
      <c r="I7" s="9">
        <f t="shared" si="0"/>
        <v>28819</v>
      </c>
      <c r="J7" s="9">
        <f t="shared" si="0"/>
        <v>119428</v>
      </c>
      <c r="K7" s="9">
        <f t="shared" si="0"/>
        <v>89463</v>
      </c>
      <c r="L7" s="9">
        <f t="shared" si="0"/>
        <v>1741033</v>
      </c>
      <c r="M7" s="49"/>
    </row>
    <row r="8" spans="1:12" ht="17.25" customHeight="1">
      <c r="A8" s="10" t="s">
        <v>38</v>
      </c>
      <c r="B8" s="11">
        <f>B9+B12+B16</f>
        <v>84079</v>
      </c>
      <c r="C8" s="11">
        <f aca="true" t="shared" si="1" ref="C8:K8">C9+C12+C16</f>
        <v>122224</v>
      </c>
      <c r="D8" s="11">
        <f t="shared" si="1"/>
        <v>116766</v>
      </c>
      <c r="E8" s="11">
        <f t="shared" si="1"/>
        <v>72401</v>
      </c>
      <c r="F8" s="11">
        <f t="shared" si="1"/>
        <v>67225</v>
      </c>
      <c r="G8" s="11">
        <f t="shared" si="1"/>
        <v>183048</v>
      </c>
      <c r="H8" s="11">
        <f t="shared" si="1"/>
        <v>74929</v>
      </c>
      <c r="I8" s="11">
        <f t="shared" si="1"/>
        <v>12378</v>
      </c>
      <c r="J8" s="11">
        <f t="shared" si="1"/>
        <v>55835</v>
      </c>
      <c r="K8" s="11">
        <f t="shared" si="1"/>
        <v>42872</v>
      </c>
      <c r="L8" s="11">
        <f aca="true" t="shared" si="2" ref="L8:L29">SUM(B8:K8)</f>
        <v>831757</v>
      </c>
    </row>
    <row r="9" spans="1:12" ht="17.25" customHeight="1">
      <c r="A9" s="15" t="s">
        <v>16</v>
      </c>
      <c r="B9" s="13">
        <f>+B10+B11</f>
        <v>14472</v>
      </c>
      <c r="C9" s="13">
        <f aca="true" t="shared" si="3" ref="C9:K9">+C10+C11</f>
        <v>23153</v>
      </c>
      <c r="D9" s="13">
        <f t="shared" si="3"/>
        <v>21690</v>
      </c>
      <c r="E9" s="13">
        <f t="shared" si="3"/>
        <v>12686</v>
      </c>
      <c r="F9" s="13">
        <f t="shared" si="3"/>
        <v>9604</v>
      </c>
      <c r="G9" s="13">
        <f t="shared" si="3"/>
        <v>20280</v>
      </c>
      <c r="H9" s="13">
        <f t="shared" si="3"/>
        <v>14941</v>
      </c>
      <c r="I9" s="13">
        <f t="shared" si="3"/>
        <v>2735</v>
      </c>
      <c r="J9" s="13">
        <f t="shared" si="3"/>
        <v>9718</v>
      </c>
      <c r="K9" s="13">
        <f t="shared" si="3"/>
        <v>6569</v>
      </c>
      <c r="L9" s="11">
        <f t="shared" si="2"/>
        <v>135848</v>
      </c>
    </row>
    <row r="10" spans="1:12" ht="17.25" customHeight="1">
      <c r="A10" s="29" t="s">
        <v>17</v>
      </c>
      <c r="B10" s="13">
        <v>14472</v>
      </c>
      <c r="C10" s="13">
        <v>23153</v>
      </c>
      <c r="D10" s="13">
        <v>21690</v>
      </c>
      <c r="E10" s="13">
        <v>12686</v>
      </c>
      <c r="F10" s="13">
        <v>9604</v>
      </c>
      <c r="G10" s="13">
        <v>20280</v>
      </c>
      <c r="H10" s="13">
        <v>14941</v>
      </c>
      <c r="I10" s="13">
        <v>2735</v>
      </c>
      <c r="J10" s="13">
        <v>9718</v>
      </c>
      <c r="K10" s="13">
        <v>6569</v>
      </c>
      <c r="L10" s="11">
        <f t="shared" si="2"/>
        <v>135848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65632</v>
      </c>
      <c r="C12" s="17">
        <f t="shared" si="4"/>
        <v>93222</v>
      </c>
      <c r="D12" s="17">
        <f t="shared" si="4"/>
        <v>89756</v>
      </c>
      <c r="E12" s="17">
        <f t="shared" si="4"/>
        <v>56488</v>
      </c>
      <c r="F12" s="17">
        <f t="shared" si="4"/>
        <v>53587</v>
      </c>
      <c r="G12" s="17">
        <f t="shared" si="4"/>
        <v>152977</v>
      </c>
      <c r="H12" s="17">
        <f t="shared" si="4"/>
        <v>56878</v>
      </c>
      <c r="I12" s="17">
        <f t="shared" si="4"/>
        <v>8971</v>
      </c>
      <c r="J12" s="17">
        <f t="shared" si="4"/>
        <v>43650</v>
      </c>
      <c r="K12" s="17">
        <f t="shared" si="4"/>
        <v>34055</v>
      </c>
      <c r="L12" s="11">
        <f t="shared" si="2"/>
        <v>655216</v>
      </c>
    </row>
    <row r="13" spans="1:14" s="67" customFormat="1" ht="17.25" customHeight="1">
      <c r="A13" s="74" t="s">
        <v>19</v>
      </c>
      <c r="B13" s="75">
        <v>28510</v>
      </c>
      <c r="C13" s="75">
        <v>43572</v>
      </c>
      <c r="D13" s="75">
        <v>42864</v>
      </c>
      <c r="E13" s="75">
        <v>25962</v>
      </c>
      <c r="F13" s="75">
        <v>23748</v>
      </c>
      <c r="G13" s="75">
        <v>60776</v>
      </c>
      <c r="H13" s="75">
        <v>22509</v>
      </c>
      <c r="I13" s="75">
        <v>4452</v>
      </c>
      <c r="J13" s="75">
        <v>21158</v>
      </c>
      <c r="K13" s="75">
        <v>13993</v>
      </c>
      <c r="L13" s="76">
        <f t="shared" si="2"/>
        <v>287544</v>
      </c>
      <c r="M13" s="77"/>
      <c r="N13" s="78"/>
    </row>
    <row r="14" spans="1:13" s="67" customFormat="1" ht="17.25" customHeight="1">
      <c r="A14" s="74" t="s">
        <v>20</v>
      </c>
      <c r="B14" s="75">
        <v>33530</v>
      </c>
      <c r="C14" s="75">
        <v>44427</v>
      </c>
      <c r="D14" s="75">
        <v>42950</v>
      </c>
      <c r="E14" s="75">
        <v>27360</v>
      </c>
      <c r="F14" s="75">
        <v>27729</v>
      </c>
      <c r="G14" s="75">
        <v>85948</v>
      </c>
      <c r="H14" s="75">
        <v>30438</v>
      </c>
      <c r="I14" s="75">
        <v>3953</v>
      </c>
      <c r="J14" s="75">
        <v>20791</v>
      </c>
      <c r="K14" s="75">
        <v>18635</v>
      </c>
      <c r="L14" s="76">
        <f t="shared" si="2"/>
        <v>335761</v>
      </c>
      <c r="M14" s="77"/>
    </row>
    <row r="15" spans="1:12" ht="17.25" customHeight="1">
      <c r="A15" s="14" t="s">
        <v>21</v>
      </c>
      <c r="B15" s="13">
        <v>3592</v>
      </c>
      <c r="C15" s="13">
        <v>5223</v>
      </c>
      <c r="D15" s="13">
        <v>3942</v>
      </c>
      <c r="E15" s="13">
        <v>3166</v>
      </c>
      <c r="F15" s="13">
        <v>2110</v>
      </c>
      <c r="G15" s="13">
        <v>6253</v>
      </c>
      <c r="H15" s="13">
        <v>3931</v>
      </c>
      <c r="I15" s="13">
        <v>566</v>
      </c>
      <c r="J15" s="13">
        <v>1701</v>
      </c>
      <c r="K15" s="13">
        <v>1427</v>
      </c>
      <c r="L15" s="11">
        <f t="shared" si="2"/>
        <v>31911</v>
      </c>
    </row>
    <row r="16" spans="1:12" ht="17.25" customHeight="1">
      <c r="A16" s="15" t="s">
        <v>34</v>
      </c>
      <c r="B16" s="13">
        <f>B17+B18+B19</f>
        <v>3975</v>
      </c>
      <c r="C16" s="13">
        <f aca="true" t="shared" si="5" ref="C16:K16">C17+C18+C19</f>
        <v>5849</v>
      </c>
      <c r="D16" s="13">
        <f t="shared" si="5"/>
        <v>5320</v>
      </c>
      <c r="E16" s="13">
        <f t="shared" si="5"/>
        <v>3227</v>
      </c>
      <c r="F16" s="13">
        <f t="shared" si="5"/>
        <v>4034</v>
      </c>
      <c r="G16" s="13">
        <f t="shared" si="5"/>
        <v>9791</v>
      </c>
      <c r="H16" s="13">
        <f t="shared" si="5"/>
        <v>3110</v>
      </c>
      <c r="I16" s="13">
        <f t="shared" si="5"/>
        <v>672</v>
      </c>
      <c r="J16" s="13">
        <f t="shared" si="5"/>
        <v>2467</v>
      </c>
      <c r="K16" s="13">
        <f t="shared" si="5"/>
        <v>2248</v>
      </c>
      <c r="L16" s="11">
        <f t="shared" si="2"/>
        <v>40693</v>
      </c>
    </row>
    <row r="17" spans="1:12" ht="17.25" customHeight="1">
      <c r="A17" s="14" t="s">
        <v>35</v>
      </c>
      <c r="B17" s="13">
        <v>3970</v>
      </c>
      <c r="C17" s="13">
        <v>5837</v>
      </c>
      <c r="D17" s="13">
        <v>5316</v>
      </c>
      <c r="E17" s="13">
        <v>3220</v>
      </c>
      <c r="F17" s="13">
        <v>4028</v>
      </c>
      <c r="G17" s="13">
        <v>9778</v>
      </c>
      <c r="H17" s="13">
        <v>3095</v>
      </c>
      <c r="I17" s="13">
        <v>668</v>
      </c>
      <c r="J17" s="13">
        <v>2464</v>
      </c>
      <c r="K17" s="13">
        <v>2245</v>
      </c>
      <c r="L17" s="11">
        <f t="shared" si="2"/>
        <v>40621</v>
      </c>
    </row>
    <row r="18" spans="1:12" ht="17.25" customHeight="1">
      <c r="A18" s="14" t="s">
        <v>36</v>
      </c>
      <c r="B18" s="13">
        <v>5</v>
      </c>
      <c r="C18" s="13">
        <v>9</v>
      </c>
      <c r="D18" s="13">
        <v>3</v>
      </c>
      <c r="E18" s="13">
        <v>5</v>
      </c>
      <c r="F18" s="13">
        <v>5</v>
      </c>
      <c r="G18" s="13">
        <v>7</v>
      </c>
      <c r="H18" s="13">
        <v>10</v>
      </c>
      <c r="I18" s="13">
        <v>1</v>
      </c>
      <c r="J18" s="13">
        <v>1</v>
      </c>
      <c r="K18" s="13">
        <v>3</v>
      </c>
      <c r="L18" s="11">
        <f t="shared" si="2"/>
        <v>49</v>
      </c>
    </row>
    <row r="19" spans="1:12" ht="17.25" customHeight="1">
      <c r="A19" s="14" t="s">
        <v>37</v>
      </c>
      <c r="B19" s="13">
        <v>0</v>
      </c>
      <c r="C19" s="13">
        <v>3</v>
      </c>
      <c r="D19" s="13">
        <v>1</v>
      </c>
      <c r="E19" s="13">
        <v>2</v>
      </c>
      <c r="F19" s="13">
        <v>1</v>
      </c>
      <c r="G19" s="13">
        <v>6</v>
      </c>
      <c r="H19" s="13">
        <v>5</v>
      </c>
      <c r="I19" s="13">
        <v>3</v>
      </c>
      <c r="J19" s="13">
        <v>2</v>
      </c>
      <c r="K19" s="13">
        <v>0</v>
      </c>
      <c r="L19" s="11">
        <f t="shared" si="2"/>
        <v>23</v>
      </c>
    </row>
    <row r="20" spans="1:12" ht="17.25" customHeight="1">
      <c r="A20" s="16" t="s">
        <v>22</v>
      </c>
      <c r="B20" s="11">
        <f>+B21+B22+B23</f>
        <v>49756</v>
      </c>
      <c r="C20" s="11">
        <f aca="true" t="shared" si="6" ref="C20:K20">+C21+C22+C23</f>
        <v>59656</v>
      </c>
      <c r="D20" s="11">
        <f t="shared" si="6"/>
        <v>69211</v>
      </c>
      <c r="E20" s="11">
        <f t="shared" si="6"/>
        <v>34481</v>
      </c>
      <c r="F20" s="11">
        <f t="shared" si="6"/>
        <v>51417</v>
      </c>
      <c r="G20" s="11">
        <f t="shared" si="6"/>
        <v>134974</v>
      </c>
      <c r="H20" s="11">
        <f t="shared" si="6"/>
        <v>35202</v>
      </c>
      <c r="I20" s="11">
        <f t="shared" si="6"/>
        <v>7565</v>
      </c>
      <c r="J20" s="11">
        <f t="shared" si="6"/>
        <v>29649</v>
      </c>
      <c r="K20" s="11">
        <f t="shared" si="6"/>
        <v>24437</v>
      </c>
      <c r="L20" s="11">
        <f t="shared" si="2"/>
        <v>496348</v>
      </c>
    </row>
    <row r="21" spans="1:13" s="67" customFormat="1" ht="17.25" customHeight="1">
      <c r="A21" s="60" t="s">
        <v>23</v>
      </c>
      <c r="B21" s="75">
        <v>25415</v>
      </c>
      <c r="C21" s="75">
        <v>33507</v>
      </c>
      <c r="D21" s="75">
        <v>39068</v>
      </c>
      <c r="E21" s="75">
        <v>19226</v>
      </c>
      <c r="F21" s="75">
        <v>25940</v>
      </c>
      <c r="G21" s="75">
        <v>60625</v>
      </c>
      <c r="H21" s="75">
        <v>17702</v>
      </c>
      <c r="I21" s="75">
        <v>4612</v>
      </c>
      <c r="J21" s="75">
        <v>16325</v>
      </c>
      <c r="K21" s="75">
        <v>12075</v>
      </c>
      <c r="L21" s="76">
        <f t="shared" si="2"/>
        <v>254495</v>
      </c>
      <c r="M21" s="77"/>
    </row>
    <row r="22" spans="1:13" s="67" customFormat="1" ht="17.25" customHeight="1">
      <c r="A22" s="60" t="s">
        <v>24</v>
      </c>
      <c r="B22" s="75">
        <v>22582</v>
      </c>
      <c r="C22" s="75">
        <v>24028</v>
      </c>
      <c r="D22" s="75">
        <v>28281</v>
      </c>
      <c r="E22" s="75">
        <v>14269</v>
      </c>
      <c r="F22" s="75">
        <v>24227</v>
      </c>
      <c r="G22" s="75">
        <v>70800</v>
      </c>
      <c r="H22" s="75">
        <v>16284</v>
      </c>
      <c r="I22" s="75">
        <v>2713</v>
      </c>
      <c r="J22" s="75">
        <v>12538</v>
      </c>
      <c r="K22" s="75">
        <v>11742</v>
      </c>
      <c r="L22" s="76">
        <f t="shared" si="2"/>
        <v>227464</v>
      </c>
      <c r="M22" s="77"/>
    </row>
    <row r="23" spans="1:12" ht="17.25" customHeight="1">
      <c r="A23" s="12" t="s">
        <v>25</v>
      </c>
      <c r="B23" s="13">
        <v>1759</v>
      </c>
      <c r="C23" s="13">
        <v>2121</v>
      </c>
      <c r="D23" s="13">
        <v>1862</v>
      </c>
      <c r="E23" s="13">
        <v>986</v>
      </c>
      <c r="F23" s="13">
        <v>1250</v>
      </c>
      <c r="G23" s="13">
        <v>3549</v>
      </c>
      <c r="H23" s="13">
        <v>1216</v>
      </c>
      <c r="I23" s="13">
        <v>240</v>
      </c>
      <c r="J23" s="13">
        <v>786</v>
      </c>
      <c r="K23" s="13">
        <v>620</v>
      </c>
      <c r="L23" s="11">
        <f t="shared" si="2"/>
        <v>14389</v>
      </c>
    </row>
    <row r="24" spans="1:13" ht="17.25" customHeight="1">
      <c r="A24" s="16" t="s">
        <v>26</v>
      </c>
      <c r="B24" s="13">
        <f>+B25+B26</f>
        <v>44917</v>
      </c>
      <c r="C24" s="13">
        <f aca="true" t="shared" si="7" ref="C24:K24">+C25+C26</f>
        <v>65239</v>
      </c>
      <c r="D24" s="13">
        <f t="shared" si="7"/>
        <v>69512</v>
      </c>
      <c r="E24" s="13">
        <f t="shared" si="7"/>
        <v>38332</v>
      </c>
      <c r="F24" s="13">
        <f t="shared" si="7"/>
        <v>33698</v>
      </c>
      <c r="G24" s="13">
        <f t="shared" si="7"/>
        <v>67762</v>
      </c>
      <c r="H24" s="13">
        <f t="shared" si="7"/>
        <v>27584</v>
      </c>
      <c r="I24" s="13">
        <f t="shared" si="7"/>
        <v>8876</v>
      </c>
      <c r="J24" s="13">
        <f t="shared" si="7"/>
        <v>33944</v>
      </c>
      <c r="K24" s="13">
        <f t="shared" si="7"/>
        <v>22154</v>
      </c>
      <c r="L24" s="11">
        <f t="shared" si="2"/>
        <v>412018</v>
      </c>
      <c r="M24" s="50"/>
    </row>
    <row r="25" spans="1:13" ht="17.25" customHeight="1">
      <c r="A25" s="12" t="s">
        <v>39</v>
      </c>
      <c r="B25" s="13">
        <v>27709</v>
      </c>
      <c r="C25" s="13">
        <v>42357</v>
      </c>
      <c r="D25" s="13">
        <v>46649</v>
      </c>
      <c r="E25" s="13">
        <v>25599</v>
      </c>
      <c r="F25" s="13">
        <v>19804</v>
      </c>
      <c r="G25" s="13">
        <v>43007</v>
      </c>
      <c r="H25" s="13">
        <v>17432</v>
      </c>
      <c r="I25" s="13">
        <v>6780</v>
      </c>
      <c r="J25" s="13">
        <v>21826</v>
      </c>
      <c r="K25" s="13">
        <v>13754</v>
      </c>
      <c r="L25" s="11">
        <f t="shared" si="2"/>
        <v>264917</v>
      </c>
      <c r="M25" s="49"/>
    </row>
    <row r="26" spans="1:13" ht="17.25" customHeight="1">
      <c r="A26" s="12" t="s">
        <v>40</v>
      </c>
      <c r="B26" s="13">
        <v>17208</v>
      </c>
      <c r="C26" s="13">
        <v>22882</v>
      </c>
      <c r="D26" s="13">
        <v>22863</v>
      </c>
      <c r="E26" s="13">
        <v>12733</v>
      </c>
      <c r="F26" s="13">
        <v>13894</v>
      </c>
      <c r="G26" s="13">
        <v>24755</v>
      </c>
      <c r="H26" s="13">
        <v>10152</v>
      </c>
      <c r="I26" s="13">
        <v>2096</v>
      </c>
      <c r="J26" s="13">
        <v>12118</v>
      </c>
      <c r="K26" s="13">
        <v>8400</v>
      </c>
      <c r="L26" s="11">
        <f t="shared" si="2"/>
        <v>147101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910</v>
      </c>
      <c r="I27" s="11">
        <v>0</v>
      </c>
      <c r="J27" s="11">
        <v>0</v>
      </c>
      <c r="K27" s="11">
        <v>0</v>
      </c>
      <c r="L27" s="11">
        <f t="shared" si="2"/>
        <v>910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53</v>
      </c>
      <c r="L29" s="11">
        <f t="shared" si="2"/>
        <v>53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31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32070.57</v>
      </c>
      <c r="I37" s="31">
        <v>0</v>
      </c>
      <c r="J37" s="19">
        <v>0</v>
      </c>
      <c r="K37" s="19">
        <v>0</v>
      </c>
      <c r="L37" s="23">
        <f>SUM(B37:K37)</f>
        <v>32070.57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31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31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31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31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31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31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31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31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31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31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584427.4500000001</v>
      </c>
      <c r="C49" s="22">
        <f aca="true" t="shared" si="11" ref="C49:H49">+C50+C62</f>
        <v>900784.7699999999</v>
      </c>
      <c r="D49" s="22">
        <f t="shared" si="11"/>
        <v>1018873.49</v>
      </c>
      <c r="E49" s="22">
        <f t="shared" si="11"/>
        <v>517331.54000000004</v>
      </c>
      <c r="F49" s="22">
        <f t="shared" si="11"/>
        <v>536947.87</v>
      </c>
      <c r="G49" s="22">
        <f t="shared" si="11"/>
        <v>1117039.47</v>
      </c>
      <c r="H49" s="22">
        <f t="shared" si="11"/>
        <v>500230.33</v>
      </c>
      <c r="I49" s="22">
        <f>+I50+I62</f>
        <v>150080.71</v>
      </c>
      <c r="J49" s="22">
        <f>+J50+J62</f>
        <v>409341.58999999997</v>
      </c>
      <c r="K49" s="22">
        <f>+K50+K62</f>
        <v>293799.08</v>
      </c>
      <c r="L49" s="22">
        <f aca="true" t="shared" si="12" ref="L49:L62">SUM(B49:K49)</f>
        <v>6028856.3</v>
      </c>
    </row>
    <row r="50" spans="1:12" ht="17.25" customHeight="1">
      <c r="A50" s="16" t="s">
        <v>60</v>
      </c>
      <c r="B50" s="23">
        <f>SUM(B51:B61)</f>
        <v>567571.6100000001</v>
      </c>
      <c r="C50" s="23">
        <f aca="true" t="shared" si="13" ref="C50:K50">SUM(C51:C61)</f>
        <v>877436.57</v>
      </c>
      <c r="D50" s="23">
        <f t="shared" si="13"/>
        <v>999037.17</v>
      </c>
      <c r="E50" s="23">
        <f t="shared" si="13"/>
        <v>493891.16000000003</v>
      </c>
      <c r="F50" s="23">
        <f t="shared" si="13"/>
        <v>523541.85</v>
      </c>
      <c r="G50" s="23">
        <f t="shared" si="13"/>
        <v>1095495.27</v>
      </c>
      <c r="H50" s="23">
        <f t="shared" si="13"/>
        <v>484085</v>
      </c>
      <c r="I50" s="23">
        <f t="shared" si="13"/>
        <v>150080.71</v>
      </c>
      <c r="J50" s="23">
        <f t="shared" si="13"/>
        <v>395374.01999999996</v>
      </c>
      <c r="K50" s="23">
        <f t="shared" si="13"/>
        <v>293799.08</v>
      </c>
      <c r="L50" s="23">
        <f t="shared" si="12"/>
        <v>5880312.44</v>
      </c>
    </row>
    <row r="51" spans="1:12" ht="17.25" customHeight="1">
      <c r="A51" s="34" t="s">
        <v>61</v>
      </c>
      <c r="B51" s="23">
        <f aca="true" t="shared" si="14" ref="B51:H51">ROUND(B32*B7,2)</f>
        <v>563479.93</v>
      </c>
      <c r="C51" s="23">
        <f t="shared" si="14"/>
        <v>871662.85</v>
      </c>
      <c r="D51" s="23">
        <f t="shared" si="14"/>
        <v>992651.41</v>
      </c>
      <c r="E51" s="23">
        <f t="shared" si="14"/>
        <v>490445.76</v>
      </c>
      <c r="F51" s="23">
        <f t="shared" si="14"/>
        <v>520164.93</v>
      </c>
      <c r="G51" s="23">
        <f t="shared" si="14"/>
        <v>1088065.19</v>
      </c>
      <c r="H51" s="23">
        <f t="shared" si="14"/>
        <v>448299.39</v>
      </c>
      <c r="I51" s="23">
        <f>ROUND(I32*I7,2)</f>
        <v>150080.71</v>
      </c>
      <c r="J51" s="23">
        <f>ROUND(J32*J7,2)</f>
        <v>393156.98</v>
      </c>
      <c r="K51" s="23">
        <f>ROUND(K32*K7,2)</f>
        <v>287972.45</v>
      </c>
      <c r="L51" s="23">
        <f t="shared" si="12"/>
        <v>5805979.600000001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32070.57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32070.57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19">
        <v>0</v>
      </c>
      <c r="J60" s="36">
        <v>0</v>
      </c>
      <c r="K60" s="19">
        <v>0</v>
      </c>
      <c r="L60" s="23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-57888</v>
      </c>
      <c r="C66" s="35">
        <f t="shared" si="15"/>
        <v>-92632.03</v>
      </c>
      <c r="D66" s="35">
        <f t="shared" si="15"/>
        <v>-87863.33</v>
      </c>
      <c r="E66" s="35">
        <f t="shared" si="15"/>
        <v>-50744</v>
      </c>
      <c r="F66" s="35">
        <f t="shared" si="15"/>
        <v>-38416</v>
      </c>
      <c r="G66" s="35">
        <f t="shared" si="15"/>
        <v>-83120</v>
      </c>
      <c r="H66" s="35">
        <f t="shared" si="15"/>
        <v>-59764</v>
      </c>
      <c r="I66" s="35">
        <f t="shared" si="15"/>
        <v>-57903.47</v>
      </c>
      <c r="J66" s="35">
        <f t="shared" si="15"/>
        <v>-38872</v>
      </c>
      <c r="K66" s="35">
        <f t="shared" si="15"/>
        <v>-26881.33</v>
      </c>
      <c r="L66" s="35">
        <f aca="true" t="shared" si="16" ref="L66:L116">SUM(B66:K66)</f>
        <v>-594084.1599999999</v>
      </c>
    </row>
    <row r="67" spans="1:12" ht="18.75" customHeight="1">
      <c r="A67" s="16" t="s">
        <v>73</v>
      </c>
      <c r="B67" s="35">
        <f aca="true" t="shared" si="17" ref="B67:K67">B68+B69+B70+B71+B72+B73</f>
        <v>-57888</v>
      </c>
      <c r="C67" s="35">
        <f t="shared" si="17"/>
        <v>-92612</v>
      </c>
      <c r="D67" s="35">
        <f t="shared" si="17"/>
        <v>-86760</v>
      </c>
      <c r="E67" s="35">
        <f t="shared" si="17"/>
        <v>-50744</v>
      </c>
      <c r="F67" s="35">
        <f t="shared" si="17"/>
        <v>-38416</v>
      </c>
      <c r="G67" s="35">
        <f t="shared" si="17"/>
        <v>-81120</v>
      </c>
      <c r="H67" s="35">
        <f t="shared" si="17"/>
        <v>-59764</v>
      </c>
      <c r="I67" s="35">
        <f t="shared" si="17"/>
        <v>-10940</v>
      </c>
      <c r="J67" s="35">
        <f t="shared" si="17"/>
        <v>-38872</v>
      </c>
      <c r="K67" s="35">
        <f t="shared" si="17"/>
        <v>-26488</v>
      </c>
      <c r="L67" s="35">
        <f t="shared" si="16"/>
        <v>-543604</v>
      </c>
    </row>
    <row r="68" spans="1:13" s="67" customFormat="1" ht="18.75" customHeight="1">
      <c r="A68" s="60" t="s">
        <v>144</v>
      </c>
      <c r="B68" s="63">
        <f>-ROUND(B9*$D$3,2)</f>
        <v>-57888</v>
      </c>
      <c r="C68" s="63">
        <f aca="true" t="shared" si="18" ref="C68:J68">-ROUND(C9*$D$3,2)</f>
        <v>-92612</v>
      </c>
      <c r="D68" s="63">
        <f t="shared" si="18"/>
        <v>-86760</v>
      </c>
      <c r="E68" s="63">
        <f t="shared" si="18"/>
        <v>-50744</v>
      </c>
      <c r="F68" s="63">
        <f t="shared" si="18"/>
        <v>-38416</v>
      </c>
      <c r="G68" s="63">
        <f t="shared" si="18"/>
        <v>-81120</v>
      </c>
      <c r="H68" s="63">
        <f t="shared" si="18"/>
        <v>-59764</v>
      </c>
      <c r="I68" s="63">
        <f t="shared" si="18"/>
        <v>-10940</v>
      </c>
      <c r="J68" s="63">
        <f t="shared" si="18"/>
        <v>-38872</v>
      </c>
      <c r="K68" s="63">
        <f>-ROUND((K9+K29)*$D$3,2)</f>
        <v>-26488</v>
      </c>
      <c r="L68" s="63">
        <f t="shared" si="16"/>
        <v>-543604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-1103.33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-46963.47</v>
      </c>
      <c r="J74" s="19">
        <v>0</v>
      </c>
      <c r="K74" s="63">
        <f t="shared" si="19"/>
        <v>-393.33</v>
      </c>
      <c r="L74" s="63">
        <f t="shared" si="16"/>
        <v>-50480.16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526539.4500000001</v>
      </c>
      <c r="C114" s="24">
        <f t="shared" si="20"/>
        <v>808152.7399999999</v>
      </c>
      <c r="D114" s="24">
        <f t="shared" si="20"/>
        <v>931010.16</v>
      </c>
      <c r="E114" s="24">
        <f t="shared" si="20"/>
        <v>466587.54000000004</v>
      </c>
      <c r="F114" s="24">
        <f t="shared" si="20"/>
        <v>498531.87</v>
      </c>
      <c r="G114" s="24">
        <f t="shared" si="20"/>
        <v>1033919.47</v>
      </c>
      <c r="H114" s="24">
        <f t="shared" si="20"/>
        <v>440466.33</v>
      </c>
      <c r="I114" s="24">
        <f>+I115+I116</f>
        <v>92177.23999999999</v>
      </c>
      <c r="J114" s="24">
        <f>+J115+J116</f>
        <v>370469.58999999997</v>
      </c>
      <c r="K114" s="24">
        <f>+K115+K116</f>
        <v>266917.75</v>
      </c>
      <c r="L114" s="45">
        <f t="shared" si="16"/>
        <v>5434772.140000001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509683.6100000001</v>
      </c>
      <c r="C115" s="24">
        <f t="shared" si="21"/>
        <v>784804.5399999999</v>
      </c>
      <c r="D115" s="24">
        <f t="shared" si="21"/>
        <v>911173.8400000001</v>
      </c>
      <c r="E115" s="24">
        <f t="shared" si="21"/>
        <v>443147.16000000003</v>
      </c>
      <c r="F115" s="24">
        <f t="shared" si="21"/>
        <v>485125.85</v>
      </c>
      <c r="G115" s="24">
        <f t="shared" si="21"/>
        <v>1012375.27</v>
      </c>
      <c r="H115" s="24">
        <f t="shared" si="21"/>
        <v>424321</v>
      </c>
      <c r="I115" s="24">
        <f t="shared" si="21"/>
        <v>92177.23999999999</v>
      </c>
      <c r="J115" s="24">
        <f t="shared" si="21"/>
        <v>356502.01999999996</v>
      </c>
      <c r="K115" s="24">
        <f t="shared" si="21"/>
        <v>266917.75</v>
      </c>
      <c r="L115" s="45">
        <f t="shared" si="16"/>
        <v>5286228.28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5434772.16</v>
      </c>
      <c r="M122" s="51"/>
    </row>
    <row r="123" spans="1:12" ht="18.75" customHeight="1">
      <c r="A123" s="26" t="s">
        <v>123</v>
      </c>
      <c r="B123" s="27">
        <v>65979.41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65979.41</v>
      </c>
    </row>
    <row r="124" spans="1:12" ht="18.75" customHeight="1">
      <c r="A124" s="26" t="s">
        <v>124</v>
      </c>
      <c r="B124" s="27">
        <v>460560.04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460560.04</v>
      </c>
    </row>
    <row r="125" spans="1:12" ht="18.75" customHeight="1">
      <c r="A125" s="26" t="s">
        <v>125</v>
      </c>
      <c r="B125" s="38">
        <v>0</v>
      </c>
      <c r="C125" s="27">
        <v>808152.75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808152.75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867228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867228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63782.17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63782.17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461921.67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461921.67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4665.87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4665.87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143349.18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143349.18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45235.78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45235.78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309946.91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309946.91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296578.86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296578.86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30901.12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30901.12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138503.13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138503.13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135753.36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135753.36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432183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432183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148043.31</v>
      </c>
      <c r="I139" s="38">
        <v>0</v>
      </c>
      <c r="J139" s="38">
        <v>0</v>
      </c>
      <c r="K139" s="38">
        <v>0</v>
      </c>
      <c r="L139" s="39">
        <f t="shared" si="23"/>
        <v>148043.31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292423.02</v>
      </c>
      <c r="I140" s="38">
        <v>0</v>
      </c>
      <c r="J140" s="38">
        <v>0</v>
      </c>
      <c r="K140" s="38">
        <v>0</v>
      </c>
      <c r="L140" s="39">
        <f t="shared" si="23"/>
        <v>292423.02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92177.24</v>
      </c>
      <c r="J141" s="38">
        <v>0</v>
      </c>
      <c r="K141" s="38">
        <v>0</v>
      </c>
      <c r="L141" s="39">
        <f t="shared" si="23"/>
        <v>92177.24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370469.59</v>
      </c>
      <c r="K142" s="18">
        <v>0</v>
      </c>
      <c r="L142" s="39">
        <f t="shared" si="23"/>
        <v>370469.59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266917.75</v>
      </c>
      <c r="L143" s="42">
        <f t="shared" si="23"/>
        <v>266917.75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370469.58999999997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2018-11-14T18:46:55Z</dcterms:modified>
  <cp:category/>
  <cp:version/>
  <cp:contentType/>
  <cp:contentStatus/>
</cp:coreProperties>
</file>