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<sst xmlns="http://schemas.openxmlformats.org/spreadsheetml/2006/main" count="147" uniqueCount="147">
  <si>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</si>
  <si>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</si>
  <si>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</si>
  <si>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</si>
  <si>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</si>
  <si>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</si>
  <si>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</si>
  <si>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</si>
  <si>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</si>
  <si>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</si>
  <si>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</si>
  <si>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</si>
  <si>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</si>
  <si>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</si>
  <si>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</si>
  <si>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</si>
  <si>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</si>
  <si>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</si>
  <si>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</si>
  <si>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</si>
  <si>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</si>
  <si>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</si>
  <si>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</si>
  <si>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</si>
  <si>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</si>
  <si>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</si>
  <si>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</si>
  <si>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</si>
  <si>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</si>
  <si>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</si>
  <si>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</si>
  <si>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</si>
  <si>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</si>
  <si>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</si>
  <si>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</si>
  <si>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</si>
  <si>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</si>
  <si>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</si>
  <si>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</si>
  <si>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</si>
  <si>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</si>
  <si>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</si>
  <si>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</si>
  <si>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</si>
  <si>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</si>
  <si>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</si>
  <si>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</si>
  <si>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</si>
  <si>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</si>
  <si>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</si>
  <si>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</si>
  <si>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</si>
  <si>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</si>
  <si>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</si>
  <si>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</si>
  <si>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</si>
  <si>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</si>
  <si>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</si>
  <si>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</si>
  <si>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</si>
  <si>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</si>
  <si>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</si>
  <si>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</si>
  <si>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</si>
  <si>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</si>
  <si>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</si>
  <si>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</si>
  <si>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</si>
  <si>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</si>
  <si>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</si>
  <si>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</si>
  <si>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</si>
  <si>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</si>
  <si>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</si>
  <si>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</si>
  <si>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</si>
  <si>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</si>
  <si>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</si>
  <si>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</si>
  <si>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</si>
  <si>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</si>
  <si>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</si>
  <si>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</si>
  <si>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</si>
  <si>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</si>
  <si>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</si>
  <si>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</si>
  <si>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</si>
  <si>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</si>
  <si>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</si>
  <si>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</si>
  <si>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</si>
  <si>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</si>
  <si>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</si>
  <si>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</si>
  <si>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</si>
  <si>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</si>
  <si>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</si>
  <si>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</si>
  <si>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</si>
  <si>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</si>
  <si>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</si>
  <si>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</si>
  <si>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</si>
  <si>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</si>
  <si>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</si>
  <si>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</si>
  <si>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</si>
  <si>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</si>
  <si>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</si>
  <si>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</si>
  <si>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</si>
  <si>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</si>
  <si>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</si>
  <si>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</si>
  <si>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</si>
  <si>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</si>
  <si>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</si>
  <si>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</si>
  <si>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</si>
  <si>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</si>
  <si>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</si>
  <si>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</si>
  <si>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</si>
  <si>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</si>
  <si>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</si>
  <si>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</si>
  <si>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</si>
  <si>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</si>
  <si>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</si>
  <si>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</si>
  <si>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</si>
  <si>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</si>
  <si>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</si>
  <si>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</si>
  <si>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</si>
  <si>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</si>
  <si>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</si>
  <si>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</si>
  <si>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</si>
  <si>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</si>
  <si>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</si>
  <si>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</si>
  <si>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</si>
  <si>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</si>
  <si>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</si>
  <si>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10/11/18 - VENCIMENTO 19/11/18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</si>
</sst>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338585</v>
      </c>
      <c r="C7" s="9">
        <f t="shared" si="0"/>
        <v>448135</v>
      </c>
      <c r="D7" s="9">
        <f t="shared" si="0"/>
        <v>485543</v>
      </c>
      <c r="E7" s="9">
        <f t="shared" si="0"/>
        <v>274163</v>
      </c>
      <c r="F7" s="9">
        <f t="shared" si="0"/>
        <v>255954</v>
      </c>
      <c r="G7" s="9">
        <f t="shared" si="0"/>
        <v>635118</v>
      </c>
      <c r="H7" s="9">
        <f t="shared" si="0"/>
        <v>261906</v>
      </c>
      <c r="I7" s="9">
        <f t="shared" si="0"/>
        <v>64954</v>
      </c>
      <c r="J7" s="9">
        <f t="shared" si="0"/>
        <v>193125</v>
      </c>
      <c r="K7" s="9">
        <f t="shared" si="0"/>
        <v>148124</v>
      </c>
      <c r="L7" s="9">
        <f t="shared" si="0"/>
        <v>3105607</v>
      </c>
      <c r="M7" s="49"/>
    </row>
    <row r="8" spans="1:12" ht="17.25" customHeight="1">
      <c r="A8" s="10" t="s">
        <v>38</v>
      </c>
      <c r="B8" s="11">
        <f>B9+B12+B16</f>
        <v>166872</v>
      </c>
      <c r="C8" s="11">
        <f aca="true" t="shared" si="1" ref="C8:K8">C9+C12+C16</f>
        <v>231001</v>
      </c>
      <c r="D8" s="11">
        <f t="shared" si="1"/>
        <v>234653</v>
      </c>
      <c r="E8" s="11">
        <f t="shared" si="1"/>
        <v>141404</v>
      </c>
      <c r="F8" s="11">
        <f t="shared" si="1"/>
        <v>117748</v>
      </c>
      <c r="G8" s="11">
        <f t="shared" si="1"/>
        <v>312015</v>
      </c>
      <c r="H8" s="11">
        <f t="shared" si="1"/>
        <v>143753</v>
      </c>
      <c r="I8" s="11">
        <f t="shared" si="1"/>
        <v>29840</v>
      </c>
      <c r="J8" s="11">
        <f t="shared" si="1"/>
        <v>92670</v>
      </c>
      <c r="K8" s="11">
        <f t="shared" si="1"/>
        <v>75003</v>
      </c>
      <c r="L8" s="11">
        <f aca="true" t="shared" si="2" ref="L8:L29">SUM(B8:K8)</f>
        <v>1544959</v>
      </c>
    </row>
    <row r="9" spans="1:12" ht="17.25" customHeight="1">
      <c r="A9" s="15" t="s">
        <v>16</v>
      </c>
      <c r="B9" s="13">
        <f>+B10+B11</f>
        <v>26063</v>
      </c>
      <c r="C9" s="13">
        <f aca="true" t="shared" si="3" ref="C9:K9">+C10+C11</f>
        <v>40432</v>
      </c>
      <c r="D9" s="13">
        <f t="shared" si="3"/>
        <v>37113</v>
      </c>
      <c r="E9" s="13">
        <f t="shared" si="3"/>
        <v>23239</v>
      </c>
      <c r="F9" s="13">
        <f t="shared" si="3"/>
        <v>14470</v>
      </c>
      <c r="G9" s="13">
        <f t="shared" si="3"/>
        <v>29814</v>
      </c>
      <c r="H9" s="13">
        <f t="shared" si="3"/>
        <v>25828</v>
      </c>
      <c r="I9" s="13">
        <f t="shared" si="3"/>
        <v>5798</v>
      </c>
      <c r="J9" s="13">
        <f t="shared" si="3"/>
        <v>13474</v>
      </c>
      <c r="K9" s="13">
        <f t="shared" si="3"/>
        <v>10078</v>
      </c>
      <c r="L9" s="11">
        <f t="shared" si="2"/>
        <v>226309</v>
      </c>
    </row>
    <row r="10" spans="1:12" ht="17.25" customHeight="1">
      <c r="A10" s="29" t="s">
        <v>17</v>
      </c>
      <c r="B10" s="13">
        <v>26063</v>
      </c>
      <c r="C10" s="13">
        <v>40432</v>
      </c>
      <c r="D10" s="13">
        <v>37113</v>
      </c>
      <c r="E10" s="13">
        <v>23239</v>
      </c>
      <c r="F10" s="13">
        <v>14470</v>
      </c>
      <c r="G10" s="13">
        <v>29814</v>
      </c>
      <c r="H10" s="13">
        <v>25828</v>
      </c>
      <c r="I10" s="13">
        <v>5798</v>
      </c>
      <c r="J10" s="13">
        <v>13474</v>
      </c>
      <c r="K10" s="13">
        <v>10078</v>
      </c>
      <c r="L10" s="11">
        <f t="shared" si="2"/>
        <v>226309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133495</v>
      </c>
      <c r="C12" s="17">
        <f t="shared" si="4"/>
        <v>180303</v>
      </c>
      <c r="D12" s="17">
        <f t="shared" si="4"/>
        <v>187758</v>
      </c>
      <c r="E12" s="17">
        <f t="shared" si="4"/>
        <v>112064</v>
      </c>
      <c r="F12" s="17">
        <f t="shared" si="4"/>
        <v>96473</v>
      </c>
      <c r="G12" s="17">
        <f t="shared" si="4"/>
        <v>265184</v>
      </c>
      <c r="H12" s="17">
        <f t="shared" si="4"/>
        <v>112083</v>
      </c>
      <c r="I12" s="17">
        <f t="shared" si="4"/>
        <v>22555</v>
      </c>
      <c r="J12" s="17">
        <f t="shared" si="4"/>
        <v>75248</v>
      </c>
      <c r="K12" s="17">
        <f t="shared" si="4"/>
        <v>61161</v>
      </c>
      <c r="L12" s="11">
        <f t="shared" si="2"/>
        <v>1246324</v>
      </c>
    </row>
    <row r="13" spans="1:14" s="67" customFormat="1" ht="17.25" customHeight="1">
      <c r="A13" s="74" t="s">
        <v>19</v>
      </c>
      <c r="B13" s="75">
        <v>61749</v>
      </c>
      <c r="C13" s="75">
        <v>89381</v>
      </c>
      <c r="D13" s="75">
        <v>95359</v>
      </c>
      <c r="E13" s="75">
        <v>54213</v>
      </c>
      <c r="F13" s="75">
        <v>46106</v>
      </c>
      <c r="G13" s="75">
        <v>114863</v>
      </c>
      <c r="H13" s="75">
        <v>48019</v>
      </c>
      <c r="I13" s="75">
        <v>12080</v>
      </c>
      <c r="J13" s="75">
        <v>37902</v>
      </c>
      <c r="K13" s="75">
        <v>27427</v>
      </c>
      <c r="L13" s="76">
        <f t="shared" si="2"/>
        <v>587099</v>
      </c>
      <c r="M13" s="77"/>
      <c r="N13" s="78"/>
    </row>
    <row r="14" spans="1:13" s="67" customFormat="1" ht="17.25" customHeight="1">
      <c r="A14" s="74" t="s">
        <v>20</v>
      </c>
      <c r="B14" s="75">
        <v>64828</v>
      </c>
      <c r="C14" s="75">
        <v>80646</v>
      </c>
      <c r="D14" s="75">
        <v>84641</v>
      </c>
      <c r="E14" s="75">
        <v>51813</v>
      </c>
      <c r="F14" s="75">
        <v>46551</v>
      </c>
      <c r="G14" s="75">
        <v>139696</v>
      </c>
      <c r="H14" s="75">
        <v>56028</v>
      </c>
      <c r="I14" s="75">
        <v>9159</v>
      </c>
      <c r="J14" s="75">
        <v>34344</v>
      </c>
      <c r="K14" s="75">
        <v>31125</v>
      </c>
      <c r="L14" s="76">
        <f t="shared" si="2"/>
        <v>598831</v>
      </c>
      <c r="M14" s="77"/>
    </row>
    <row r="15" spans="1:12" ht="17.25" customHeight="1">
      <c r="A15" s="14" t="s">
        <v>21</v>
      </c>
      <c r="B15" s="13">
        <v>6918</v>
      </c>
      <c r="C15" s="13">
        <v>10276</v>
      </c>
      <c r="D15" s="13">
        <v>7758</v>
      </c>
      <c r="E15" s="13">
        <v>6038</v>
      </c>
      <c r="F15" s="13">
        <v>3816</v>
      </c>
      <c r="G15" s="13">
        <v>10625</v>
      </c>
      <c r="H15" s="13">
        <v>8036</v>
      </c>
      <c r="I15" s="13">
        <v>1316</v>
      </c>
      <c r="J15" s="13">
        <v>3002</v>
      </c>
      <c r="K15" s="13">
        <v>2609</v>
      </c>
      <c r="L15" s="11">
        <f t="shared" si="2"/>
        <v>60394</v>
      </c>
    </row>
    <row r="16" spans="1:12" ht="17.25" customHeight="1">
      <c r="A16" s="15" t="s">
        <v>34</v>
      </c>
      <c r="B16" s="13">
        <f>B17+B18+B19</f>
        <v>7314</v>
      </c>
      <c r="C16" s="13">
        <f aca="true" t="shared" si="5" ref="C16:K16">C17+C18+C19</f>
        <v>10266</v>
      </c>
      <c r="D16" s="13">
        <f t="shared" si="5"/>
        <v>9782</v>
      </c>
      <c r="E16" s="13">
        <f t="shared" si="5"/>
        <v>6101</v>
      </c>
      <c r="F16" s="13">
        <f t="shared" si="5"/>
        <v>6805</v>
      </c>
      <c r="G16" s="13">
        <f t="shared" si="5"/>
        <v>17017</v>
      </c>
      <c r="H16" s="13">
        <f t="shared" si="5"/>
        <v>5842</v>
      </c>
      <c r="I16" s="13">
        <f t="shared" si="5"/>
        <v>1487</v>
      </c>
      <c r="J16" s="13">
        <f t="shared" si="5"/>
        <v>3948</v>
      </c>
      <c r="K16" s="13">
        <f t="shared" si="5"/>
        <v>3764</v>
      </c>
      <c r="L16" s="11">
        <f t="shared" si="2"/>
        <v>72326</v>
      </c>
    </row>
    <row r="17" spans="1:12" ht="17.25" customHeight="1">
      <c r="A17" s="14" t="s">
        <v>35</v>
      </c>
      <c r="B17" s="13">
        <v>7297</v>
      </c>
      <c r="C17" s="13">
        <v>10241</v>
      </c>
      <c r="D17" s="13">
        <v>9765</v>
      </c>
      <c r="E17" s="13">
        <v>6085</v>
      </c>
      <c r="F17" s="13">
        <v>6797</v>
      </c>
      <c r="G17" s="13">
        <v>16984</v>
      </c>
      <c r="H17" s="13">
        <v>5813</v>
      </c>
      <c r="I17" s="13">
        <v>1484</v>
      </c>
      <c r="J17" s="13">
        <v>3942</v>
      </c>
      <c r="K17" s="13">
        <v>3762</v>
      </c>
      <c r="L17" s="11">
        <f t="shared" si="2"/>
        <v>72170</v>
      </c>
    </row>
    <row r="18" spans="1:12" ht="17.25" customHeight="1">
      <c r="A18" s="14" t="s">
        <v>36</v>
      </c>
      <c r="B18" s="13">
        <v>11</v>
      </c>
      <c r="C18" s="13">
        <v>18</v>
      </c>
      <c r="D18" s="13">
        <v>12</v>
      </c>
      <c r="E18" s="13">
        <v>15</v>
      </c>
      <c r="F18" s="13">
        <v>5</v>
      </c>
      <c r="G18" s="13">
        <v>16</v>
      </c>
      <c r="H18" s="13">
        <v>23</v>
      </c>
      <c r="I18" s="13">
        <v>1</v>
      </c>
      <c r="J18" s="13">
        <v>4</v>
      </c>
      <c r="K18" s="13">
        <v>1</v>
      </c>
      <c r="L18" s="11">
        <f t="shared" si="2"/>
        <v>106</v>
      </c>
    </row>
    <row r="19" spans="1:12" ht="17.25" customHeight="1">
      <c r="A19" s="14" t="s">
        <v>37</v>
      </c>
      <c r="B19" s="13">
        <v>6</v>
      </c>
      <c r="C19" s="13">
        <v>7</v>
      </c>
      <c r="D19" s="13">
        <v>5</v>
      </c>
      <c r="E19" s="13">
        <v>1</v>
      </c>
      <c r="F19" s="13">
        <v>3</v>
      </c>
      <c r="G19" s="13">
        <v>17</v>
      </c>
      <c r="H19" s="13">
        <v>6</v>
      </c>
      <c r="I19" s="13">
        <v>2</v>
      </c>
      <c r="J19" s="13">
        <v>2</v>
      </c>
      <c r="K19" s="13">
        <v>1</v>
      </c>
      <c r="L19" s="11">
        <f t="shared" si="2"/>
        <v>50</v>
      </c>
    </row>
    <row r="20" spans="1:12" ht="17.25" customHeight="1">
      <c r="A20" s="16" t="s">
        <v>22</v>
      </c>
      <c r="B20" s="11">
        <f>+B21+B22+B23</f>
        <v>96036</v>
      </c>
      <c r="C20" s="11">
        <f aca="true" t="shared" si="6" ref="C20:K20">+C21+C22+C23</f>
        <v>110244</v>
      </c>
      <c r="D20" s="11">
        <f t="shared" si="6"/>
        <v>133042</v>
      </c>
      <c r="E20" s="11">
        <f t="shared" si="6"/>
        <v>69574</v>
      </c>
      <c r="F20" s="11">
        <f t="shared" si="6"/>
        <v>86266</v>
      </c>
      <c r="G20" s="11">
        <f t="shared" si="6"/>
        <v>220953</v>
      </c>
      <c r="H20" s="11">
        <f t="shared" si="6"/>
        <v>66717</v>
      </c>
      <c r="I20" s="11">
        <f t="shared" si="6"/>
        <v>17553</v>
      </c>
      <c r="J20" s="11">
        <f t="shared" si="6"/>
        <v>49454</v>
      </c>
      <c r="K20" s="11">
        <f t="shared" si="6"/>
        <v>40351</v>
      </c>
      <c r="L20" s="11">
        <f t="shared" si="2"/>
        <v>890190</v>
      </c>
    </row>
    <row r="21" spans="1:13" s="67" customFormat="1" ht="17.25" customHeight="1">
      <c r="A21" s="60" t="s">
        <v>23</v>
      </c>
      <c r="B21" s="75">
        <v>48431</v>
      </c>
      <c r="C21" s="75">
        <v>61441</v>
      </c>
      <c r="D21" s="75">
        <v>74781</v>
      </c>
      <c r="E21" s="75">
        <v>37262</v>
      </c>
      <c r="F21" s="75">
        <v>44604</v>
      </c>
      <c r="G21" s="75">
        <v>101398</v>
      </c>
      <c r="H21" s="75">
        <v>33139</v>
      </c>
      <c r="I21" s="75">
        <v>10414</v>
      </c>
      <c r="J21" s="75">
        <v>27043</v>
      </c>
      <c r="K21" s="75">
        <v>19367</v>
      </c>
      <c r="L21" s="76">
        <f t="shared" si="2"/>
        <v>457880</v>
      </c>
      <c r="M21" s="77"/>
    </row>
    <row r="22" spans="1:13" s="67" customFormat="1" ht="17.25" customHeight="1">
      <c r="A22" s="60" t="s">
        <v>24</v>
      </c>
      <c r="B22" s="75">
        <v>44137</v>
      </c>
      <c r="C22" s="75">
        <v>44792</v>
      </c>
      <c r="D22" s="75">
        <v>54544</v>
      </c>
      <c r="E22" s="75">
        <v>30101</v>
      </c>
      <c r="F22" s="75">
        <v>39494</v>
      </c>
      <c r="G22" s="75">
        <v>113288</v>
      </c>
      <c r="H22" s="75">
        <v>30876</v>
      </c>
      <c r="I22" s="75">
        <v>6509</v>
      </c>
      <c r="J22" s="75">
        <v>21041</v>
      </c>
      <c r="K22" s="75">
        <v>19782</v>
      </c>
      <c r="L22" s="76">
        <f t="shared" si="2"/>
        <v>404564</v>
      </c>
      <c r="M22" s="77"/>
    </row>
    <row r="23" spans="1:12" ht="17.25" customHeight="1">
      <c r="A23" s="12" t="s">
        <v>25</v>
      </c>
      <c r="B23" s="13">
        <v>3468</v>
      </c>
      <c r="C23" s="13">
        <v>4011</v>
      </c>
      <c r="D23" s="13">
        <v>3717</v>
      </c>
      <c r="E23" s="13">
        <v>2211</v>
      </c>
      <c r="F23" s="13">
        <v>2168</v>
      </c>
      <c r="G23" s="13">
        <v>6267</v>
      </c>
      <c r="H23" s="13">
        <v>2702</v>
      </c>
      <c r="I23" s="13">
        <v>630</v>
      </c>
      <c r="J23" s="13">
        <v>1370</v>
      </c>
      <c r="K23" s="13">
        <v>1202</v>
      </c>
      <c r="L23" s="11">
        <f t="shared" si="2"/>
        <v>27746</v>
      </c>
    </row>
    <row r="24" spans="1:13" ht="17.25" customHeight="1">
      <c r="A24" s="16" t="s">
        <v>26</v>
      </c>
      <c r="B24" s="13">
        <f>+B25+B26</f>
        <v>75677</v>
      </c>
      <c r="C24" s="13">
        <f aca="true" t="shared" si="7" ref="C24:K24">+C25+C26</f>
        <v>106890</v>
      </c>
      <c r="D24" s="13">
        <f t="shared" si="7"/>
        <v>117848</v>
      </c>
      <c r="E24" s="13">
        <f t="shared" si="7"/>
        <v>63185</v>
      </c>
      <c r="F24" s="13">
        <f t="shared" si="7"/>
        <v>51940</v>
      </c>
      <c r="G24" s="13">
        <f t="shared" si="7"/>
        <v>102150</v>
      </c>
      <c r="H24" s="13">
        <f t="shared" si="7"/>
        <v>49225</v>
      </c>
      <c r="I24" s="13">
        <f t="shared" si="7"/>
        <v>17561</v>
      </c>
      <c r="J24" s="13">
        <f t="shared" si="7"/>
        <v>51001</v>
      </c>
      <c r="K24" s="13">
        <f t="shared" si="7"/>
        <v>32770</v>
      </c>
      <c r="L24" s="11">
        <f t="shared" si="2"/>
        <v>668247</v>
      </c>
      <c r="M24" s="50"/>
    </row>
    <row r="25" spans="1:13" ht="17.25" customHeight="1">
      <c r="A25" s="12" t="s">
        <v>39</v>
      </c>
      <c r="B25" s="13">
        <v>48431</v>
      </c>
      <c r="C25" s="13">
        <v>69346</v>
      </c>
      <c r="D25" s="13">
        <v>78293</v>
      </c>
      <c r="E25" s="13">
        <v>42729</v>
      </c>
      <c r="F25" s="13">
        <v>31579</v>
      </c>
      <c r="G25" s="13">
        <v>65868</v>
      </c>
      <c r="H25" s="13">
        <v>32160</v>
      </c>
      <c r="I25" s="13">
        <v>13012</v>
      </c>
      <c r="J25" s="13">
        <v>32506</v>
      </c>
      <c r="K25" s="13">
        <v>20313</v>
      </c>
      <c r="L25" s="11">
        <f t="shared" si="2"/>
        <v>434237</v>
      </c>
      <c r="M25" s="49"/>
    </row>
    <row r="26" spans="1:13" ht="17.25" customHeight="1">
      <c r="A26" s="12" t="s">
        <v>40</v>
      </c>
      <c r="B26" s="13">
        <v>27246</v>
      </c>
      <c r="C26" s="13">
        <v>37544</v>
      </c>
      <c r="D26" s="13">
        <v>39555</v>
      </c>
      <c r="E26" s="13">
        <v>20456</v>
      </c>
      <c r="F26" s="13">
        <v>20361</v>
      </c>
      <c r="G26" s="13">
        <v>36282</v>
      </c>
      <c r="H26" s="13">
        <v>17065</v>
      </c>
      <c r="I26" s="13">
        <v>4549</v>
      </c>
      <c r="J26" s="13">
        <v>18495</v>
      </c>
      <c r="K26" s="13">
        <v>12457</v>
      </c>
      <c r="L26" s="11">
        <f t="shared" si="2"/>
        <v>234010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2211</v>
      </c>
      <c r="I27" s="11">
        <v>0</v>
      </c>
      <c r="J27" s="11">
        <v>0</v>
      </c>
      <c r="K27" s="11">
        <v>0</v>
      </c>
      <c r="L27" s="11">
        <f t="shared" si="2"/>
        <v>2211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84</v>
      </c>
      <c r="L29" s="11">
        <f t="shared" si="2"/>
        <v>84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27863.27</v>
      </c>
      <c r="I37" s="19">
        <v>0</v>
      </c>
      <c r="J37" s="19">
        <v>0</v>
      </c>
      <c r="K37" s="19">
        <v>0</v>
      </c>
      <c r="L37" s="23">
        <f>SUM(B37:K37)</f>
        <v>27863.27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8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68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1088269.02</v>
      </c>
      <c r="C49" s="22">
        <f aca="true" t="shared" si="11" ref="C49:H49">+C50+C62</f>
        <v>1609828.51</v>
      </c>
      <c r="D49" s="22">
        <f t="shared" si="11"/>
        <v>1912702.3</v>
      </c>
      <c r="E49" s="22">
        <f t="shared" si="11"/>
        <v>952843.9</v>
      </c>
      <c r="F49" s="22">
        <f t="shared" si="11"/>
        <v>890737.8700000001</v>
      </c>
      <c r="G49" s="22">
        <f t="shared" si="11"/>
        <v>1820261.09</v>
      </c>
      <c r="H49" s="22">
        <f t="shared" si="11"/>
        <v>894701.4500000001</v>
      </c>
      <c r="I49" s="22">
        <f>+I50+I62</f>
        <v>338260.95</v>
      </c>
      <c r="J49" s="22">
        <f>+J50+J62</f>
        <v>651952.11</v>
      </c>
      <c r="K49" s="22">
        <f>+K50+K62</f>
        <v>482622.97000000003</v>
      </c>
      <c r="L49" s="22">
        <f aca="true" t="shared" si="12" ref="L49:L62">SUM(B49:K49)</f>
        <v>10642180.17</v>
      </c>
    </row>
    <row r="50" spans="1:12" ht="17.25" customHeight="1">
      <c r="A50" s="16" t="s">
        <v>60</v>
      </c>
      <c r="B50" s="23">
        <f>SUM(B51:B61)</f>
        <v>1071413.18</v>
      </c>
      <c r="C50" s="23">
        <f aca="true" t="shared" si="13" ref="C50:K50">SUM(C51:C61)</f>
        <v>1586480.31</v>
      </c>
      <c r="D50" s="23">
        <f t="shared" si="13"/>
        <v>1892865.98</v>
      </c>
      <c r="E50" s="23">
        <f t="shared" si="13"/>
        <v>929403.52</v>
      </c>
      <c r="F50" s="23">
        <f t="shared" si="13"/>
        <v>877331.8500000001</v>
      </c>
      <c r="G50" s="23">
        <f t="shared" si="13"/>
        <v>1798716.8900000001</v>
      </c>
      <c r="H50" s="23">
        <f t="shared" si="13"/>
        <v>878556.1200000001</v>
      </c>
      <c r="I50" s="23">
        <f t="shared" si="13"/>
        <v>338260.95</v>
      </c>
      <c r="J50" s="23">
        <f t="shared" si="13"/>
        <v>637984.54</v>
      </c>
      <c r="K50" s="23">
        <f t="shared" si="13"/>
        <v>482622.97000000003</v>
      </c>
      <c r="L50" s="23">
        <f t="shared" si="12"/>
        <v>10493636.31</v>
      </c>
    </row>
    <row r="51" spans="1:12" ht="17.25" customHeight="1">
      <c r="A51" s="34" t="s">
        <v>61</v>
      </c>
      <c r="B51" s="23">
        <f aca="true" t="shared" si="14" ref="B51:H51">ROUND(B32*B7,2)</f>
        <v>1067321.5</v>
      </c>
      <c r="C51" s="23">
        <f t="shared" si="14"/>
        <v>1580706.59</v>
      </c>
      <c r="D51" s="23">
        <f t="shared" si="14"/>
        <v>1886480.22</v>
      </c>
      <c r="E51" s="23">
        <f t="shared" si="14"/>
        <v>925958.12</v>
      </c>
      <c r="F51" s="23">
        <f t="shared" si="14"/>
        <v>873954.93</v>
      </c>
      <c r="G51" s="23">
        <f t="shared" si="14"/>
        <v>1791286.81</v>
      </c>
      <c r="H51" s="23">
        <f t="shared" si="14"/>
        <v>846977.81</v>
      </c>
      <c r="I51" s="23">
        <f>ROUND(I32*I7,2)</f>
        <v>338260.95</v>
      </c>
      <c r="J51" s="23">
        <f>ROUND(J32*J7,2)</f>
        <v>635767.5</v>
      </c>
      <c r="K51" s="23">
        <f>ROUND(K32*K7,2)</f>
        <v>476796.34</v>
      </c>
      <c r="L51" s="23">
        <f t="shared" si="12"/>
        <v>10423510.77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27863.27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27863.27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3922.03</v>
      </c>
      <c r="L59" s="23">
        <f t="shared" si="12"/>
        <v>3922.03</v>
      </c>
    </row>
    <row r="60" spans="1:12" ht="17.25" customHeight="1">
      <c r="A60" s="12" t="s">
        <v>69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19">
        <v>0</v>
      </c>
      <c r="J60" s="36">
        <v>0</v>
      </c>
      <c r="K60" s="19">
        <v>0</v>
      </c>
      <c r="L60" s="23">
        <f t="shared" si="12"/>
        <v>0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16855.84</v>
      </c>
      <c r="C62" s="36">
        <v>23348.2</v>
      </c>
      <c r="D62" s="36">
        <v>19836.32</v>
      </c>
      <c r="E62" s="36">
        <v>23440.38</v>
      </c>
      <c r="F62" s="36">
        <v>13406.02</v>
      </c>
      <c r="G62" s="36">
        <v>21544.2</v>
      </c>
      <c r="H62" s="36">
        <v>16145.33</v>
      </c>
      <c r="I62" s="19">
        <v>0</v>
      </c>
      <c r="J62" s="36">
        <v>13967.57</v>
      </c>
      <c r="K62" s="19">
        <v>0</v>
      </c>
      <c r="L62" s="36">
        <f t="shared" si="12"/>
        <v>148543.86000000002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-104252</v>
      </c>
      <c r="C66" s="35">
        <f t="shared" si="15"/>
        <v>-161748.03</v>
      </c>
      <c r="D66" s="35">
        <f t="shared" si="15"/>
        <v>-149555.33</v>
      </c>
      <c r="E66" s="35">
        <f t="shared" si="15"/>
        <v>-92956</v>
      </c>
      <c r="F66" s="35">
        <f t="shared" si="15"/>
        <v>-57880</v>
      </c>
      <c r="G66" s="35">
        <f t="shared" si="15"/>
        <v>-121256</v>
      </c>
      <c r="H66" s="35">
        <f t="shared" si="15"/>
        <v>-103312</v>
      </c>
      <c r="I66" s="35">
        <f t="shared" si="15"/>
        <v>-70155.47</v>
      </c>
      <c r="J66" s="35">
        <f t="shared" si="15"/>
        <v>-53896</v>
      </c>
      <c r="K66" s="35">
        <f t="shared" si="15"/>
        <v>-41041.33</v>
      </c>
      <c r="L66" s="35">
        <f aca="true" t="shared" si="16" ref="L66:L116">SUM(B66:K66)</f>
        <v>-956052.1599999999</v>
      </c>
    </row>
    <row r="67" spans="1:12" ht="18.75" customHeight="1">
      <c r="A67" s="16" t="s">
        <v>73</v>
      </c>
      <c r="B67" s="35">
        <f aca="true" t="shared" si="17" ref="B67:K67">B68+B69+B70+B71+B72+B73</f>
        <v>-104252</v>
      </c>
      <c r="C67" s="35">
        <f t="shared" si="17"/>
        <v>-161728</v>
      </c>
      <c r="D67" s="35">
        <f t="shared" si="17"/>
        <v>-148452</v>
      </c>
      <c r="E67" s="35">
        <f t="shared" si="17"/>
        <v>-92956</v>
      </c>
      <c r="F67" s="35">
        <f t="shared" si="17"/>
        <v>-57880</v>
      </c>
      <c r="G67" s="35">
        <f t="shared" si="17"/>
        <v>-119256</v>
      </c>
      <c r="H67" s="35">
        <f t="shared" si="17"/>
        <v>-103312</v>
      </c>
      <c r="I67" s="35">
        <f t="shared" si="17"/>
        <v>-23192</v>
      </c>
      <c r="J67" s="35">
        <f t="shared" si="17"/>
        <v>-53896</v>
      </c>
      <c r="K67" s="35">
        <f t="shared" si="17"/>
        <v>-40648</v>
      </c>
      <c r="L67" s="35">
        <f t="shared" si="16"/>
        <v>-905572</v>
      </c>
    </row>
    <row r="68" spans="1:13" s="67" customFormat="1" ht="18.75" customHeight="1">
      <c r="A68" s="60" t="s">
        <v>144</v>
      </c>
      <c r="B68" s="63">
        <f>-ROUND(B9*$D$3,2)</f>
        <v>-104252</v>
      </c>
      <c r="C68" s="63">
        <f aca="true" t="shared" si="18" ref="C68:J68">-ROUND(C9*$D$3,2)</f>
        <v>-161728</v>
      </c>
      <c r="D68" s="63">
        <f t="shared" si="18"/>
        <v>-148452</v>
      </c>
      <c r="E68" s="63">
        <f t="shared" si="18"/>
        <v>-92956</v>
      </c>
      <c r="F68" s="63">
        <f t="shared" si="18"/>
        <v>-57880</v>
      </c>
      <c r="G68" s="63">
        <f t="shared" si="18"/>
        <v>-119256</v>
      </c>
      <c r="H68" s="63">
        <f t="shared" si="18"/>
        <v>-103312</v>
      </c>
      <c r="I68" s="63">
        <f t="shared" si="18"/>
        <v>-23192</v>
      </c>
      <c r="J68" s="63">
        <f t="shared" si="18"/>
        <v>-53896</v>
      </c>
      <c r="K68" s="63">
        <f>-ROUND((K9+K29)*$D$3,2)</f>
        <v>-40648</v>
      </c>
      <c r="L68" s="63">
        <f t="shared" si="16"/>
        <v>-905572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76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2" ht="18.75" customHeight="1">
      <c r="A72" s="12" t="s">
        <v>77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</row>
    <row r="74" spans="1:12" s="67" customFormat="1" ht="18.75" customHeight="1">
      <c r="A74" s="16" t="s">
        <v>79</v>
      </c>
      <c r="B74" s="19">
        <v>0</v>
      </c>
      <c r="C74" s="63">
        <f aca="true" t="shared" si="19" ref="B74:K74">SUM(C75:C110)</f>
        <v>-20.03</v>
      </c>
      <c r="D74" s="35">
        <f t="shared" si="19"/>
        <v>-1103.33</v>
      </c>
      <c r="E74" s="19">
        <v>0</v>
      </c>
      <c r="F74" s="19">
        <v>0</v>
      </c>
      <c r="G74" s="35">
        <f t="shared" si="19"/>
        <v>-2000</v>
      </c>
      <c r="H74" s="19">
        <v>0</v>
      </c>
      <c r="I74" s="35">
        <f t="shared" si="19"/>
        <v>-46963.47</v>
      </c>
      <c r="J74" s="19">
        <v>0</v>
      </c>
      <c r="K74" s="63">
        <f t="shared" si="19"/>
        <v>-393.33</v>
      </c>
      <c r="L74" s="63">
        <f t="shared" si="16"/>
        <v>-50480.16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-1103.33</v>
      </c>
      <c r="E77" s="19">
        <v>0</v>
      </c>
      <c r="F77" s="19">
        <v>0</v>
      </c>
      <c r="G77" s="19">
        <v>0</v>
      </c>
      <c r="H77" s="19">
        <v>0</v>
      </c>
      <c r="I77" s="44">
        <v>-2571.87</v>
      </c>
      <c r="J77" s="19">
        <v>0</v>
      </c>
      <c r="K77" s="44">
        <v>-393.33</v>
      </c>
      <c r="L77" s="63">
        <f t="shared" si="16"/>
        <v>-4068.5299999999997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34" t="s">
        <v>84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984017.0199999999</v>
      </c>
      <c r="C114" s="24">
        <f t="shared" si="20"/>
        <v>1448080.48</v>
      </c>
      <c r="D114" s="24">
        <f t="shared" si="20"/>
        <v>1763146.97</v>
      </c>
      <c r="E114" s="24">
        <f t="shared" si="20"/>
        <v>859887.9</v>
      </c>
      <c r="F114" s="24">
        <f t="shared" si="20"/>
        <v>832857.8700000001</v>
      </c>
      <c r="G114" s="24">
        <f t="shared" si="20"/>
        <v>1699005.09</v>
      </c>
      <c r="H114" s="24">
        <f t="shared" si="20"/>
        <v>791389.4500000001</v>
      </c>
      <c r="I114" s="24">
        <f>+I115+I116</f>
        <v>268105.48</v>
      </c>
      <c r="J114" s="24">
        <f>+J115+J116</f>
        <v>598056.11</v>
      </c>
      <c r="K114" s="24">
        <f>+K115+K116</f>
        <v>441581.64</v>
      </c>
      <c r="L114" s="45">
        <f t="shared" si="16"/>
        <v>9686128.01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967161.1799999999</v>
      </c>
      <c r="C115" s="24">
        <f t="shared" si="21"/>
        <v>1424732.28</v>
      </c>
      <c r="D115" s="24">
        <f t="shared" si="21"/>
        <v>1743310.65</v>
      </c>
      <c r="E115" s="24">
        <f t="shared" si="21"/>
        <v>836447.52</v>
      </c>
      <c r="F115" s="24">
        <f t="shared" si="21"/>
        <v>819451.8500000001</v>
      </c>
      <c r="G115" s="24">
        <f t="shared" si="21"/>
        <v>1677460.8900000001</v>
      </c>
      <c r="H115" s="24">
        <f t="shared" si="21"/>
        <v>775244.1200000001</v>
      </c>
      <c r="I115" s="24">
        <f t="shared" si="21"/>
        <v>268105.48</v>
      </c>
      <c r="J115" s="24">
        <f t="shared" si="21"/>
        <v>584088.54</v>
      </c>
      <c r="K115" s="24">
        <f t="shared" si="21"/>
        <v>441581.64</v>
      </c>
      <c r="L115" s="45">
        <f t="shared" si="16"/>
        <v>9537584.150000002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16855.84</v>
      </c>
      <c r="C116" s="24">
        <f t="shared" si="22"/>
        <v>23348.2</v>
      </c>
      <c r="D116" s="24">
        <f t="shared" si="22"/>
        <v>19836.32</v>
      </c>
      <c r="E116" s="24">
        <f t="shared" si="22"/>
        <v>23440.38</v>
      </c>
      <c r="F116" s="24">
        <f t="shared" si="22"/>
        <v>13406.02</v>
      </c>
      <c r="G116" s="24">
        <f t="shared" si="22"/>
        <v>21544.2</v>
      </c>
      <c r="H116" s="24">
        <f t="shared" si="22"/>
        <v>16145.33</v>
      </c>
      <c r="I116" s="19">
        <f t="shared" si="22"/>
        <v>0</v>
      </c>
      <c r="J116" s="24">
        <f t="shared" si="22"/>
        <v>13967.57</v>
      </c>
      <c r="K116" s="24">
        <f t="shared" si="22"/>
        <v>0</v>
      </c>
      <c r="L116" s="45">
        <f t="shared" si="16"/>
        <v>148543.86000000002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9686127.98</v>
      </c>
      <c r="M122" s="51"/>
    </row>
    <row r="123" spans="1:12" ht="18.75" customHeight="1">
      <c r="A123" s="26" t="s">
        <v>123</v>
      </c>
      <c r="B123" s="27">
        <v>123862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123862</v>
      </c>
    </row>
    <row r="124" spans="1:12" ht="18.75" customHeight="1">
      <c r="A124" s="26" t="s">
        <v>124</v>
      </c>
      <c r="B124" s="27">
        <v>860155.01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860155.01</v>
      </c>
    </row>
    <row r="125" spans="1:12" ht="18.75" customHeight="1">
      <c r="A125" s="26" t="s">
        <v>125</v>
      </c>
      <c r="B125" s="38">
        <v>0</v>
      </c>
      <c r="C125" s="27">
        <v>1448080.48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1448080.48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1641115.22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1641115.22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122031.75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122031.75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851289.01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851289.01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8598.88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8598.88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240337.15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240337.15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68972.93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68972.93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523547.79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523547.79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498673.02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498673.02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44198.52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44198.52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234701.59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234701.59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215220.92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215220.92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706211.03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706211.03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265813.11</v>
      </c>
      <c r="I139" s="38">
        <v>0</v>
      </c>
      <c r="J139" s="38">
        <v>0</v>
      </c>
      <c r="K139" s="38">
        <v>0</v>
      </c>
      <c r="L139" s="39">
        <f t="shared" si="23"/>
        <v>265813.11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525576.34</v>
      </c>
      <c r="I140" s="38">
        <v>0</v>
      </c>
      <c r="J140" s="38">
        <v>0</v>
      </c>
      <c r="K140" s="38">
        <v>0</v>
      </c>
      <c r="L140" s="39">
        <f t="shared" si="23"/>
        <v>525576.34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268105.48</v>
      </c>
      <c r="J141" s="38">
        <v>0</v>
      </c>
      <c r="K141" s="38">
        <v>0</v>
      </c>
      <c r="L141" s="39">
        <f t="shared" si="23"/>
        <v>268105.48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598056.11</v>
      </c>
      <c r="K142" s="18">
        <v>0</v>
      </c>
      <c r="L142" s="39">
        <f t="shared" si="23"/>
        <v>598056.11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441581.64</v>
      </c>
      <c r="L143" s="42">
        <f t="shared" si="23"/>
        <v>441581.64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598056.11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2018-11-14T18:40:01Z</dcterms:modified>
  <cp:category/>
  <cp:version/>
  <cp:contentType/>
  <cp:contentStatus/>
</cp:coreProperties>
</file>