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<sst xmlns="http://schemas.openxmlformats.org/spreadsheetml/2006/main" count="147" uniqueCount="147">
  <si>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</si>
  <si>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</si>
  <si>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</si>
  <si>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</si>
  <si>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</si>
  <si>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</si>
  <si>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</si>
  <si>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</si>
  <si>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</si>
  <si>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</si>
  <si>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</si>
  <si>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</si>
  <si>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</si>
  <si>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</si>
  <si>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</si>
  <si>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</si>
  <si>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</si>
  <si>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</si>
  <si>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</si>
  <si>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</si>
  <si>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</si>
  <si>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</si>
  <si>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</si>
  <si>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</si>
  <si>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</si>
  <si>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</si>
  <si>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</si>
  <si>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</si>
  <si>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</si>
  <si>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</si>
  <si>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</si>
  <si>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</si>
  <si>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</si>
  <si>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</si>
  <si>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</si>
  <si>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</si>
  <si>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</si>
  <si>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</si>
  <si>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</si>
  <si>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</si>
  <si>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</si>
  <si>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</si>
  <si>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</si>
  <si>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</si>
  <si>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</si>
  <si>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</si>
  <si>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</si>
  <si>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</si>
  <si>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</si>
  <si>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</si>
  <si>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</si>
  <si>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</si>
  <si>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</si>
  <si>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</si>
  <si>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</si>
  <si>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</si>
  <si>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</si>
  <si>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</si>
  <si>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</si>
  <si>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</si>
  <si>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</si>
  <si>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</si>
  <si>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</si>
  <si>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</si>
  <si>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</si>
  <si>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</si>
  <si>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</si>
  <si>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</si>
  <si>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</si>
  <si>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</si>
  <si>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</si>
  <si>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</si>
  <si>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</si>
  <si>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</si>
  <si>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</si>
  <si>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</si>
  <si>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</si>
  <si>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</si>
  <si>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</si>
  <si>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</si>
  <si>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</si>
  <si>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</si>
  <si>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</si>
  <si>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</si>
  <si>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</si>
  <si>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</si>
  <si>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</si>
  <si>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</si>
  <si>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</si>
  <si>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</si>
  <si>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</si>
  <si>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</si>
  <si>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</si>
  <si>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</si>
  <si>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</si>
  <si>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</si>
  <si>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</si>
  <si>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</si>
  <si>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</si>
  <si>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</si>
  <si>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</si>
  <si>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</si>
  <si>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</si>
  <si>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</si>
  <si>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</si>
  <si>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</si>
  <si>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</si>
  <si>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</si>
  <si>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</si>
  <si>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</si>
  <si>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</si>
  <si>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</si>
  <si>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</si>
  <si>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</si>
  <si>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</si>
  <si>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</si>
  <si>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</si>
  <si>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</si>
  <si>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</si>
  <si>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</si>
  <si>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</si>
  <si>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</si>
  <si>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</si>
  <si>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</si>
  <si>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</si>
  <si>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</si>
  <si>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</si>
  <si>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</si>
  <si>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</si>
  <si>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</si>
  <si>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</si>
  <si>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</si>
  <si>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</si>
  <si>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</si>
  <si>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</si>
  <si>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</si>
  <si>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</si>
  <si>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</si>
  <si>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</si>
  <si>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</si>
  <si>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</si>
  <si>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</si>
  <si>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</si>
  <si>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</si>
  <si>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</si>
  <si>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</si>
  <si>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09/11/18 - VENCIMENTO 19/11/18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</si>
</sst>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593831</v>
      </c>
      <c r="C7" s="9">
        <f t="shared" si="0"/>
        <v>786579</v>
      </c>
      <c r="D7" s="9">
        <f t="shared" si="0"/>
        <v>802391</v>
      </c>
      <c r="E7" s="9">
        <f t="shared" si="0"/>
        <v>516817</v>
      </c>
      <c r="F7" s="9">
        <f t="shared" si="0"/>
        <v>453507</v>
      </c>
      <c r="G7" s="9">
        <f t="shared" si="0"/>
        <v>1158366</v>
      </c>
      <c r="H7" s="9">
        <f t="shared" si="0"/>
        <v>533363</v>
      </c>
      <c r="I7" s="9">
        <f t="shared" si="0"/>
        <v>123021</v>
      </c>
      <c r="J7" s="9">
        <f t="shared" si="0"/>
        <v>325887</v>
      </c>
      <c r="K7" s="9">
        <f t="shared" si="0"/>
        <v>268155</v>
      </c>
      <c r="L7" s="9">
        <f t="shared" si="0"/>
        <v>5561917</v>
      </c>
      <c r="M7" s="49"/>
    </row>
    <row r="8" spans="1:12" ht="17.25" customHeight="1">
      <c r="A8" s="10" t="s">
        <v>38</v>
      </c>
      <c r="B8" s="11">
        <f>B9+B12+B16</f>
        <v>290280</v>
      </c>
      <c r="C8" s="11">
        <f aca="true" t="shared" si="1" ref="C8:K8">C9+C12+C16</f>
        <v>395294</v>
      </c>
      <c r="D8" s="11">
        <f t="shared" si="1"/>
        <v>373174</v>
      </c>
      <c r="E8" s="11">
        <f t="shared" si="1"/>
        <v>261351</v>
      </c>
      <c r="F8" s="11">
        <f t="shared" si="1"/>
        <v>209524</v>
      </c>
      <c r="G8" s="11">
        <f t="shared" si="1"/>
        <v>566305</v>
      </c>
      <c r="H8" s="11">
        <f t="shared" si="1"/>
        <v>283820</v>
      </c>
      <c r="I8" s="11">
        <f t="shared" si="1"/>
        <v>55400</v>
      </c>
      <c r="J8" s="11">
        <f t="shared" si="1"/>
        <v>151604</v>
      </c>
      <c r="K8" s="11">
        <f t="shared" si="1"/>
        <v>135963</v>
      </c>
      <c r="L8" s="11">
        <f aca="true" t="shared" si="2" ref="L8:L29">SUM(B8:K8)</f>
        <v>2722715</v>
      </c>
    </row>
    <row r="9" spans="1:12" ht="17.25" customHeight="1">
      <c r="A9" s="15" t="s">
        <v>16</v>
      </c>
      <c r="B9" s="13">
        <f>+B10+B11</f>
        <v>34788</v>
      </c>
      <c r="C9" s="13">
        <f aca="true" t="shared" si="3" ref="C9:K9">+C10+C11</f>
        <v>52244</v>
      </c>
      <c r="D9" s="13">
        <f t="shared" si="3"/>
        <v>44279</v>
      </c>
      <c r="E9" s="13">
        <f t="shared" si="3"/>
        <v>31819</v>
      </c>
      <c r="F9" s="13">
        <f t="shared" si="3"/>
        <v>20877</v>
      </c>
      <c r="G9" s="13">
        <f t="shared" si="3"/>
        <v>44361</v>
      </c>
      <c r="H9" s="13">
        <f t="shared" si="3"/>
        <v>42079</v>
      </c>
      <c r="I9" s="13">
        <f t="shared" si="3"/>
        <v>7927</v>
      </c>
      <c r="J9" s="13">
        <f t="shared" si="3"/>
        <v>16661</v>
      </c>
      <c r="K9" s="13">
        <f t="shared" si="3"/>
        <v>14958</v>
      </c>
      <c r="L9" s="11">
        <f t="shared" si="2"/>
        <v>309993</v>
      </c>
    </row>
    <row r="10" spans="1:12" ht="17.25" customHeight="1">
      <c r="A10" s="29" t="s">
        <v>17</v>
      </c>
      <c r="B10" s="13">
        <v>34788</v>
      </c>
      <c r="C10" s="13">
        <v>52244</v>
      </c>
      <c r="D10" s="13">
        <v>44279</v>
      </c>
      <c r="E10" s="13">
        <v>31819</v>
      </c>
      <c r="F10" s="13">
        <v>20877</v>
      </c>
      <c r="G10" s="13">
        <v>44361</v>
      </c>
      <c r="H10" s="13">
        <v>42079</v>
      </c>
      <c r="I10" s="13">
        <v>7927</v>
      </c>
      <c r="J10" s="13">
        <v>16661</v>
      </c>
      <c r="K10" s="13">
        <v>14958</v>
      </c>
      <c r="L10" s="11">
        <f t="shared" si="2"/>
        <v>309993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243845</v>
      </c>
      <c r="C12" s="17">
        <f t="shared" si="4"/>
        <v>326831</v>
      </c>
      <c r="D12" s="17">
        <f t="shared" si="4"/>
        <v>314193</v>
      </c>
      <c r="E12" s="17">
        <f t="shared" si="4"/>
        <v>219238</v>
      </c>
      <c r="F12" s="17">
        <f t="shared" si="4"/>
        <v>177813</v>
      </c>
      <c r="G12" s="17">
        <f t="shared" si="4"/>
        <v>493793</v>
      </c>
      <c r="H12" s="17">
        <f t="shared" si="4"/>
        <v>230275</v>
      </c>
      <c r="I12" s="17">
        <f t="shared" si="4"/>
        <v>44972</v>
      </c>
      <c r="J12" s="17">
        <f t="shared" si="4"/>
        <v>128770</v>
      </c>
      <c r="K12" s="17">
        <f t="shared" si="4"/>
        <v>115044</v>
      </c>
      <c r="L12" s="11">
        <f t="shared" si="2"/>
        <v>2294774</v>
      </c>
    </row>
    <row r="13" spans="1:14" s="67" customFormat="1" ht="17.25" customHeight="1">
      <c r="A13" s="74" t="s">
        <v>19</v>
      </c>
      <c r="B13" s="75">
        <v>109048</v>
      </c>
      <c r="C13" s="75">
        <v>155061</v>
      </c>
      <c r="D13" s="75">
        <v>154397</v>
      </c>
      <c r="E13" s="75">
        <v>103483</v>
      </c>
      <c r="F13" s="75">
        <v>85481</v>
      </c>
      <c r="G13" s="75">
        <v>219123</v>
      </c>
      <c r="H13" s="75">
        <v>98165</v>
      </c>
      <c r="I13" s="75">
        <v>23080</v>
      </c>
      <c r="J13" s="75">
        <v>63490</v>
      </c>
      <c r="K13" s="75">
        <v>51977</v>
      </c>
      <c r="L13" s="76">
        <f t="shared" si="2"/>
        <v>1063305</v>
      </c>
      <c r="M13" s="77"/>
      <c r="N13" s="78"/>
    </row>
    <row r="14" spans="1:13" s="67" customFormat="1" ht="17.25" customHeight="1">
      <c r="A14" s="74" t="s">
        <v>20</v>
      </c>
      <c r="B14" s="75">
        <v>117231</v>
      </c>
      <c r="C14" s="75">
        <v>145883</v>
      </c>
      <c r="D14" s="75">
        <v>140460</v>
      </c>
      <c r="E14" s="75">
        <v>99806</v>
      </c>
      <c r="F14" s="75">
        <v>82188</v>
      </c>
      <c r="G14" s="75">
        <v>246345</v>
      </c>
      <c r="H14" s="75">
        <v>108996</v>
      </c>
      <c r="I14" s="75">
        <v>17784</v>
      </c>
      <c r="J14" s="75">
        <v>58457</v>
      </c>
      <c r="K14" s="75">
        <v>56256</v>
      </c>
      <c r="L14" s="76">
        <f t="shared" si="2"/>
        <v>1073406</v>
      </c>
      <c r="M14" s="77"/>
    </row>
    <row r="15" spans="1:12" ht="17.25" customHeight="1">
      <c r="A15" s="14" t="s">
        <v>21</v>
      </c>
      <c r="B15" s="13">
        <v>17566</v>
      </c>
      <c r="C15" s="13">
        <v>25887</v>
      </c>
      <c r="D15" s="13">
        <v>19336</v>
      </c>
      <c r="E15" s="13">
        <v>15949</v>
      </c>
      <c r="F15" s="13">
        <v>10144</v>
      </c>
      <c r="G15" s="13">
        <v>28325</v>
      </c>
      <c r="H15" s="13">
        <v>23114</v>
      </c>
      <c r="I15" s="13">
        <v>4108</v>
      </c>
      <c r="J15" s="13">
        <v>6823</v>
      </c>
      <c r="K15" s="13">
        <v>6811</v>
      </c>
      <c r="L15" s="11">
        <f t="shared" si="2"/>
        <v>158063</v>
      </c>
    </row>
    <row r="16" spans="1:12" ht="17.25" customHeight="1">
      <c r="A16" s="15" t="s">
        <v>34</v>
      </c>
      <c r="B16" s="13">
        <f>B17+B18+B19</f>
        <v>11647</v>
      </c>
      <c r="C16" s="13">
        <f aca="true" t="shared" si="5" ref="C16:K16">C17+C18+C19</f>
        <v>16219</v>
      </c>
      <c r="D16" s="13">
        <f t="shared" si="5"/>
        <v>14702</v>
      </c>
      <c r="E16" s="13">
        <f t="shared" si="5"/>
        <v>10294</v>
      </c>
      <c r="F16" s="13">
        <f t="shared" si="5"/>
        <v>10834</v>
      </c>
      <c r="G16" s="13">
        <f t="shared" si="5"/>
        <v>28151</v>
      </c>
      <c r="H16" s="13">
        <f t="shared" si="5"/>
        <v>11466</v>
      </c>
      <c r="I16" s="13">
        <f t="shared" si="5"/>
        <v>2501</v>
      </c>
      <c r="J16" s="13">
        <f t="shared" si="5"/>
        <v>6173</v>
      </c>
      <c r="K16" s="13">
        <f t="shared" si="5"/>
        <v>5961</v>
      </c>
      <c r="L16" s="11">
        <f t="shared" si="2"/>
        <v>117948</v>
      </c>
    </row>
    <row r="17" spans="1:12" ht="17.25" customHeight="1">
      <c r="A17" s="14" t="s">
        <v>35</v>
      </c>
      <c r="B17" s="13">
        <v>11620</v>
      </c>
      <c r="C17" s="13">
        <v>16188</v>
      </c>
      <c r="D17" s="13">
        <v>14678</v>
      </c>
      <c r="E17" s="13">
        <v>10271</v>
      </c>
      <c r="F17" s="13">
        <v>10821</v>
      </c>
      <c r="G17" s="13">
        <v>28104</v>
      </c>
      <c r="H17" s="13">
        <v>11427</v>
      </c>
      <c r="I17" s="13">
        <v>2497</v>
      </c>
      <c r="J17" s="13">
        <v>6166</v>
      </c>
      <c r="K17" s="13">
        <v>5949</v>
      </c>
      <c r="L17" s="11">
        <f t="shared" si="2"/>
        <v>117721</v>
      </c>
    </row>
    <row r="18" spans="1:12" ht="17.25" customHeight="1">
      <c r="A18" s="14" t="s">
        <v>36</v>
      </c>
      <c r="B18" s="13">
        <v>19</v>
      </c>
      <c r="C18" s="13">
        <v>17</v>
      </c>
      <c r="D18" s="13">
        <v>19</v>
      </c>
      <c r="E18" s="13">
        <v>20</v>
      </c>
      <c r="F18" s="13">
        <v>10</v>
      </c>
      <c r="G18" s="13">
        <v>27</v>
      </c>
      <c r="H18" s="13">
        <v>24</v>
      </c>
      <c r="I18" s="13">
        <v>0</v>
      </c>
      <c r="J18" s="13">
        <v>3</v>
      </c>
      <c r="K18" s="13">
        <v>4</v>
      </c>
      <c r="L18" s="11">
        <f t="shared" si="2"/>
        <v>143</v>
      </c>
    </row>
    <row r="19" spans="1:12" ht="17.25" customHeight="1">
      <c r="A19" s="14" t="s">
        <v>37</v>
      </c>
      <c r="B19" s="13">
        <v>8</v>
      </c>
      <c r="C19" s="13">
        <v>14</v>
      </c>
      <c r="D19" s="13">
        <v>5</v>
      </c>
      <c r="E19" s="13">
        <v>3</v>
      </c>
      <c r="F19" s="13">
        <v>3</v>
      </c>
      <c r="G19" s="13">
        <v>20</v>
      </c>
      <c r="H19" s="13">
        <v>15</v>
      </c>
      <c r="I19" s="13">
        <v>4</v>
      </c>
      <c r="J19" s="13">
        <v>4</v>
      </c>
      <c r="K19" s="13">
        <v>8</v>
      </c>
      <c r="L19" s="11">
        <f t="shared" si="2"/>
        <v>84</v>
      </c>
    </row>
    <row r="20" spans="1:12" ht="17.25" customHeight="1">
      <c r="A20" s="16" t="s">
        <v>22</v>
      </c>
      <c r="B20" s="11">
        <f>+B21+B22+B23</f>
        <v>171229</v>
      </c>
      <c r="C20" s="11">
        <f aca="true" t="shared" si="6" ref="C20:K20">+C21+C22+C23</f>
        <v>197825</v>
      </c>
      <c r="D20" s="11">
        <f t="shared" si="6"/>
        <v>219151</v>
      </c>
      <c r="E20" s="11">
        <f t="shared" si="6"/>
        <v>132484</v>
      </c>
      <c r="F20" s="11">
        <f t="shared" si="6"/>
        <v>146841</v>
      </c>
      <c r="G20" s="11">
        <f t="shared" si="6"/>
        <v>397797</v>
      </c>
      <c r="H20" s="11">
        <f t="shared" si="6"/>
        <v>138055</v>
      </c>
      <c r="I20" s="11">
        <f t="shared" si="6"/>
        <v>34252</v>
      </c>
      <c r="J20" s="11">
        <f t="shared" si="6"/>
        <v>84094</v>
      </c>
      <c r="K20" s="11">
        <f t="shared" si="6"/>
        <v>71937</v>
      </c>
      <c r="L20" s="11">
        <f t="shared" si="2"/>
        <v>1593665</v>
      </c>
    </row>
    <row r="21" spans="1:13" s="67" customFormat="1" ht="17.25" customHeight="1">
      <c r="A21" s="60" t="s">
        <v>23</v>
      </c>
      <c r="B21" s="75">
        <v>85533</v>
      </c>
      <c r="C21" s="75">
        <v>108788</v>
      </c>
      <c r="D21" s="75">
        <v>123081</v>
      </c>
      <c r="E21" s="75">
        <v>71884</v>
      </c>
      <c r="F21" s="75">
        <v>80119</v>
      </c>
      <c r="G21" s="75">
        <v>197302</v>
      </c>
      <c r="H21" s="75">
        <v>71923</v>
      </c>
      <c r="I21" s="75">
        <v>20270</v>
      </c>
      <c r="J21" s="75">
        <v>46644</v>
      </c>
      <c r="K21" s="75">
        <v>36373</v>
      </c>
      <c r="L21" s="76">
        <f t="shared" si="2"/>
        <v>841917</v>
      </c>
      <c r="M21" s="77"/>
    </row>
    <row r="22" spans="1:13" s="67" customFormat="1" ht="17.25" customHeight="1">
      <c r="A22" s="60" t="s">
        <v>24</v>
      </c>
      <c r="B22" s="75">
        <v>77677</v>
      </c>
      <c r="C22" s="75">
        <v>79524</v>
      </c>
      <c r="D22" s="75">
        <v>87443</v>
      </c>
      <c r="E22" s="75">
        <v>55154</v>
      </c>
      <c r="F22" s="75">
        <v>61533</v>
      </c>
      <c r="G22" s="75">
        <v>185896</v>
      </c>
      <c r="H22" s="75">
        <v>58158</v>
      </c>
      <c r="I22" s="75">
        <v>12383</v>
      </c>
      <c r="J22" s="75">
        <v>34349</v>
      </c>
      <c r="K22" s="75">
        <v>32807</v>
      </c>
      <c r="L22" s="76">
        <f t="shared" si="2"/>
        <v>684924</v>
      </c>
      <c r="M22" s="77"/>
    </row>
    <row r="23" spans="1:12" ht="17.25" customHeight="1">
      <c r="A23" s="12" t="s">
        <v>25</v>
      </c>
      <c r="B23" s="13">
        <v>8019</v>
      </c>
      <c r="C23" s="13">
        <v>9513</v>
      </c>
      <c r="D23" s="13">
        <v>8627</v>
      </c>
      <c r="E23" s="13">
        <v>5446</v>
      </c>
      <c r="F23" s="13">
        <v>5189</v>
      </c>
      <c r="G23" s="13">
        <v>14599</v>
      </c>
      <c r="H23" s="13">
        <v>7974</v>
      </c>
      <c r="I23" s="13">
        <v>1599</v>
      </c>
      <c r="J23" s="13">
        <v>3101</v>
      </c>
      <c r="K23" s="13">
        <v>2757</v>
      </c>
      <c r="L23" s="11">
        <f t="shared" si="2"/>
        <v>66824</v>
      </c>
    </row>
    <row r="24" spans="1:13" ht="17.25" customHeight="1">
      <c r="A24" s="16" t="s">
        <v>26</v>
      </c>
      <c r="B24" s="13">
        <f>+B25+B26</f>
        <v>132322</v>
      </c>
      <c r="C24" s="13">
        <f aca="true" t="shared" si="7" ref="C24:K24">+C25+C26</f>
        <v>193460</v>
      </c>
      <c r="D24" s="13">
        <f t="shared" si="7"/>
        <v>210066</v>
      </c>
      <c r="E24" s="13">
        <f t="shared" si="7"/>
        <v>122982</v>
      </c>
      <c r="F24" s="13">
        <f t="shared" si="7"/>
        <v>97142</v>
      </c>
      <c r="G24" s="13">
        <f t="shared" si="7"/>
        <v>194264</v>
      </c>
      <c r="H24" s="13">
        <f t="shared" si="7"/>
        <v>104399</v>
      </c>
      <c r="I24" s="13">
        <f t="shared" si="7"/>
        <v>33369</v>
      </c>
      <c r="J24" s="13">
        <f t="shared" si="7"/>
        <v>90189</v>
      </c>
      <c r="K24" s="13">
        <f t="shared" si="7"/>
        <v>60255</v>
      </c>
      <c r="L24" s="11">
        <f t="shared" si="2"/>
        <v>1238448</v>
      </c>
      <c r="M24" s="50"/>
    </row>
    <row r="25" spans="1:13" ht="17.25" customHeight="1">
      <c r="A25" s="12" t="s">
        <v>39</v>
      </c>
      <c r="B25" s="13">
        <v>77630</v>
      </c>
      <c r="C25" s="13">
        <v>116625</v>
      </c>
      <c r="D25" s="13">
        <v>129746</v>
      </c>
      <c r="E25" s="13">
        <v>76578</v>
      </c>
      <c r="F25" s="13">
        <v>56581</v>
      </c>
      <c r="G25" s="13">
        <v>118564</v>
      </c>
      <c r="H25" s="13">
        <v>62956</v>
      </c>
      <c r="I25" s="13">
        <v>22408</v>
      </c>
      <c r="J25" s="13">
        <v>52852</v>
      </c>
      <c r="K25" s="13">
        <v>34762</v>
      </c>
      <c r="L25" s="11">
        <f t="shared" si="2"/>
        <v>748702</v>
      </c>
      <c r="M25" s="49"/>
    </row>
    <row r="26" spans="1:13" ht="17.25" customHeight="1">
      <c r="A26" s="12" t="s">
        <v>40</v>
      </c>
      <c r="B26" s="13">
        <v>54692</v>
      </c>
      <c r="C26" s="13">
        <v>76835</v>
      </c>
      <c r="D26" s="13">
        <v>80320</v>
      </c>
      <c r="E26" s="13">
        <v>46404</v>
      </c>
      <c r="F26" s="13">
        <v>40561</v>
      </c>
      <c r="G26" s="13">
        <v>75700</v>
      </c>
      <c r="H26" s="13">
        <v>41443</v>
      </c>
      <c r="I26" s="13">
        <v>10961</v>
      </c>
      <c r="J26" s="13">
        <v>37337</v>
      </c>
      <c r="K26" s="13">
        <v>25493</v>
      </c>
      <c r="L26" s="11">
        <f t="shared" si="2"/>
        <v>489746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7089</v>
      </c>
      <c r="I27" s="11">
        <v>0</v>
      </c>
      <c r="J27" s="11">
        <v>0</v>
      </c>
      <c r="K27" s="11">
        <v>0</v>
      </c>
      <c r="L27" s="11">
        <f t="shared" si="2"/>
        <v>7089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104</v>
      </c>
      <c r="L29" s="11">
        <f t="shared" si="2"/>
        <v>104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12088.3</v>
      </c>
      <c r="I37" s="19">
        <v>0</v>
      </c>
      <c r="J37" s="19">
        <v>0</v>
      </c>
      <c r="K37" s="19">
        <v>0</v>
      </c>
      <c r="L37" s="23">
        <f>SUM(B37:K37)</f>
        <v>12088.3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1938155.1199999999</v>
      </c>
      <c r="C49" s="22">
        <f aca="true" t="shared" si="11" ref="C49:H49">+C50+C62</f>
        <v>2869485.2500000005</v>
      </c>
      <c r="D49" s="22">
        <f t="shared" si="11"/>
        <v>3221056.8</v>
      </c>
      <c r="E49" s="22">
        <f t="shared" si="11"/>
        <v>1815606.1099999999</v>
      </c>
      <c r="F49" s="22">
        <f t="shared" si="11"/>
        <v>1624776.7899999998</v>
      </c>
      <c r="G49" s="22">
        <f t="shared" si="11"/>
        <v>3380856.9100000006</v>
      </c>
      <c r="H49" s="22">
        <f t="shared" si="11"/>
        <v>1799250.4800000002</v>
      </c>
      <c r="I49" s="22">
        <f>+I50+I62</f>
        <v>640656.46</v>
      </c>
      <c r="J49" s="22">
        <f>+J50+J62</f>
        <v>1116362.4100000001</v>
      </c>
      <c r="K49" s="22">
        <f>+K50+K62</f>
        <v>868990.76</v>
      </c>
      <c r="L49" s="22">
        <f aca="true" t="shared" si="12" ref="L49:L62">SUM(B49:K49)</f>
        <v>19275197.09</v>
      </c>
    </row>
    <row r="50" spans="1:12" ht="17.25" customHeight="1">
      <c r="A50" s="16" t="s">
        <v>60</v>
      </c>
      <c r="B50" s="23">
        <f>SUM(B51:B61)</f>
        <v>1921299.2799999998</v>
      </c>
      <c r="C50" s="23">
        <f aca="true" t="shared" si="13" ref="C50:K50">SUM(C51:C61)</f>
        <v>2846137.0500000003</v>
      </c>
      <c r="D50" s="23">
        <f t="shared" si="13"/>
        <v>3201220.48</v>
      </c>
      <c r="E50" s="23">
        <f t="shared" si="13"/>
        <v>1792165.73</v>
      </c>
      <c r="F50" s="23">
        <f t="shared" si="13"/>
        <v>1611370.7699999998</v>
      </c>
      <c r="G50" s="23">
        <f t="shared" si="13"/>
        <v>3359312.7100000004</v>
      </c>
      <c r="H50" s="23">
        <f t="shared" si="13"/>
        <v>1783105.1500000001</v>
      </c>
      <c r="I50" s="23">
        <f t="shared" si="13"/>
        <v>640656.46</v>
      </c>
      <c r="J50" s="23">
        <f t="shared" si="13"/>
        <v>1102394.84</v>
      </c>
      <c r="K50" s="23">
        <f t="shared" si="13"/>
        <v>868990.76</v>
      </c>
      <c r="L50" s="23">
        <f t="shared" si="12"/>
        <v>19126653.230000004</v>
      </c>
    </row>
    <row r="51" spans="1:12" ht="17.25" customHeight="1">
      <c r="A51" s="34" t="s">
        <v>61</v>
      </c>
      <c r="B51" s="23">
        <f aca="true" t="shared" si="14" ref="B51:H51">ROUND(B32*B7,2)</f>
        <v>1871933.46</v>
      </c>
      <c r="C51" s="23">
        <f t="shared" si="14"/>
        <v>2774500.11</v>
      </c>
      <c r="D51" s="23">
        <f t="shared" si="14"/>
        <v>3117529.75</v>
      </c>
      <c r="E51" s="23">
        <f t="shared" si="14"/>
        <v>1745497.74</v>
      </c>
      <c r="F51" s="23">
        <f t="shared" si="14"/>
        <v>1548499.65</v>
      </c>
      <c r="G51" s="23">
        <f t="shared" si="14"/>
        <v>3267055.47</v>
      </c>
      <c r="H51" s="23">
        <f t="shared" si="14"/>
        <v>1724842.61</v>
      </c>
      <c r="I51" s="23">
        <f>ROUND(I32*I7,2)</f>
        <v>640656.46</v>
      </c>
      <c r="J51" s="23">
        <f>ROUND(J32*J7,2)</f>
        <v>1072820</v>
      </c>
      <c r="K51" s="23">
        <f>ROUND(K32*K7,2)</f>
        <v>863164.13</v>
      </c>
      <c r="L51" s="23">
        <f t="shared" si="12"/>
        <v>18626499.38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12088.3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12088.3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3922.03</v>
      </c>
      <c r="L59" s="23">
        <f t="shared" si="12"/>
        <v>3922.03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2"/>
        <v>445803.28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16855.84</v>
      </c>
      <c r="C62" s="36">
        <v>23348.2</v>
      </c>
      <c r="D62" s="36">
        <v>19836.32</v>
      </c>
      <c r="E62" s="36">
        <v>23440.38</v>
      </c>
      <c r="F62" s="36">
        <v>13406.02</v>
      </c>
      <c r="G62" s="36">
        <v>21544.2</v>
      </c>
      <c r="H62" s="36">
        <v>16145.33</v>
      </c>
      <c r="I62" s="19">
        <v>0</v>
      </c>
      <c r="J62" s="36">
        <v>13967.57</v>
      </c>
      <c r="K62" s="19">
        <v>0</v>
      </c>
      <c r="L62" s="36">
        <f t="shared" si="12"/>
        <v>148543.86000000002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-182174.96</v>
      </c>
      <c r="C66" s="35">
        <f t="shared" si="15"/>
        <v>-323832.91000000003</v>
      </c>
      <c r="D66" s="35">
        <f t="shared" si="15"/>
        <v>-315161.96</v>
      </c>
      <c r="E66" s="35">
        <f t="shared" si="15"/>
        <v>-180468.41999999998</v>
      </c>
      <c r="F66" s="35">
        <f t="shared" si="15"/>
        <v>-144779.82</v>
      </c>
      <c r="G66" s="35">
        <f t="shared" si="15"/>
        <v>-272729.54000000004</v>
      </c>
      <c r="H66" s="35">
        <f t="shared" si="15"/>
        <v>-221609.08000000002</v>
      </c>
      <c r="I66" s="35">
        <f t="shared" si="15"/>
        <v>-170019.34</v>
      </c>
      <c r="J66" s="35">
        <f t="shared" si="15"/>
        <v>-88160.6</v>
      </c>
      <c r="K66" s="35">
        <f t="shared" si="15"/>
        <v>-92761.41</v>
      </c>
      <c r="L66" s="35">
        <f aca="true" t="shared" si="16" ref="L66:L116">SUM(B66:K66)</f>
        <v>-1991698.0400000003</v>
      </c>
    </row>
    <row r="67" spans="1:12" ht="18.75" customHeight="1">
      <c r="A67" s="16" t="s">
        <v>73</v>
      </c>
      <c r="B67" s="35">
        <f aca="true" t="shared" si="17" ref="B67:K67">B68+B69+B70+B71+B72+B73</f>
        <v>-139152</v>
      </c>
      <c r="C67" s="35">
        <f t="shared" si="17"/>
        <v>-208976</v>
      </c>
      <c r="D67" s="35">
        <f t="shared" si="17"/>
        <v>-177116</v>
      </c>
      <c r="E67" s="35">
        <f t="shared" si="17"/>
        <v>-127276</v>
      </c>
      <c r="F67" s="35">
        <f t="shared" si="17"/>
        <v>-83508</v>
      </c>
      <c r="G67" s="35">
        <f t="shared" si="17"/>
        <v>-177444</v>
      </c>
      <c r="H67" s="35">
        <f t="shared" si="17"/>
        <v>-168316</v>
      </c>
      <c r="I67" s="35">
        <f t="shared" si="17"/>
        <v>-31708</v>
      </c>
      <c r="J67" s="35">
        <f t="shared" si="17"/>
        <v>-66644</v>
      </c>
      <c r="K67" s="35">
        <f t="shared" si="17"/>
        <v>-60248</v>
      </c>
      <c r="L67" s="35">
        <f t="shared" si="16"/>
        <v>-1240388</v>
      </c>
    </row>
    <row r="68" spans="1:13" s="67" customFormat="1" ht="18.75" customHeight="1">
      <c r="A68" s="60" t="s">
        <v>144</v>
      </c>
      <c r="B68" s="63">
        <f>-ROUND(B9*$D$3,2)</f>
        <v>-139152</v>
      </c>
      <c r="C68" s="63">
        <f aca="true" t="shared" si="18" ref="C68:J68">-ROUND(C9*$D$3,2)</f>
        <v>-208976</v>
      </c>
      <c r="D68" s="63">
        <f t="shared" si="18"/>
        <v>-177116</v>
      </c>
      <c r="E68" s="63">
        <f t="shared" si="18"/>
        <v>-127276</v>
      </c>
      <c r="F68" s="63">
        <f t="shared" si="18"/>
        <v>-83508</v>
      </c>
      <c r="G68" s="63">
        <f t="shared" si="18"/>
        <v>-177444</v>
      </c>
      <c r="H68" s="63">
        <f t="shared" si="18"/>
        <v>-168316</v>
      </c>
      <c r="I68" s="63">
        <f t="shared" si="18"/>
        <v>-31708</v>
      </c>
      <c r="J68" s="63">
        <f t="shared" si="18"/>
        <v>-66644</v>
      </c>
      <c r="K68" s="63">
        <f>-ROUND((K9+K29)*$D$3,2)</f>
        <v>-60248</v>
      </c>
      <c r="L68" s="63">
        <f t="shared" si="16"/>
        <v>-1240388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1:12" ht="18.75" customHeight="1">
      <c r="A70" s="12" t="s">
        <v>75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76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2" ht="18.75" customHeight="1">
      <c r="A72" s="12" t="s">
        <v>77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-43022.96</v>
      </c>
      <c r="C74" s="63">
        <f t="shared" si="19"/>
        <v>-114856.91</v>
      </c>
      <c r="D74" s="35">
        <f t="shared" si="19"/>
        <v>-138045.96000000002</v>
      </c>
      <c r="E74" s="63">
        <f t="shared" si="19"/>
        <v>-53192.42</v>
      </c>
      <c r="F74" s="35">
        <f t="shared" si="19"/>
        <v>-61271.82</v>
      </c>
      <c r="G74" s="35">
        <f t="shared" si="19"/>
        <v>-95285.54000000001</v>
      </c>
      <c r="H74" s="63">
        <f t="shared" si="19"/>
        <v>-53293.08</v>
      </c>
      <c r="I74" s="35">
        <f t="shared" si="19"/>
        <v>-138311.34</v>
      </c>
      <c r="J74" s="63">
        <f t="shared" si="19"/>
        <v>-21516.6</v>
      </c>
      <c r="K74" s="63">
        <f t="shared" si="19"/>
        <v>-32513.41</v>
      </c>
      <c r="L74" s="63">
        <f t="shared" si="16"/>
        <v>-751310.0399999999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-1103.33</v>
      </c>
      <c r="E77" s="19">
        <v>0</v>
      </c>
      <c r="F77" s="35">
        <v>0</v>
      </c>
      <c r="G77" s="19">
        <v>0</v>
      </c>
      <c r="H77" s="19">
        <v>0</v>
      </c>
      <c r="I77" s="44">
        <v>-2571.87</v>
      </c>
      <c r="J77" s="19">
        <v>0</v>
      </c>
      <c r="K77" s="44">
        <v>-393.33</v>
      </c>
      <c r="L77" s="63">
        <f t="shared" si="16"/>
        <v>-4068.5299999999997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-16038.42</v>
      </c>
      <c r="C79" s="35">
        <v>-23282.63</v>
      </c>
      <c r="D79" s="35">
        <v>-22010</v>
      </c>
      <c r="E79" s="35">
        <v>-15434.74</v>
      </c>
      <c r="F79" s="35">
        <v>-13672.63</v>
      </c>
      <c r="G79" s="35">
        <v>-32321.58</v>
      </c>
      <c r="H79" s="35">
        <v>-15826.32</v>
      </c>
      <c r="I79" s="35">
        <v>-5563.68</v>
      </c>
      <c r="J79" s="35">
        <v>-11470</v>
      </c>
      <c r="K79" s="35">
        <v>-7537.89</v>
      </c>
      <c r="L79" s="63">
        <f t="shared" si="16"/>
        <v>-163157.89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35">
        <v>-26984.54</v>
      </c>
      <c r="C81" s="35">
        <v>-91554.25</v>
      </c>
      <c r="D81" s="35">
        <v>-114932.63</v>
      </c>
      <c r="E81" s="35">
        <v>-37757.68</v>
      </c>
      <c r="F81" s="35">
        <v>-47599.19</v>
      </c>
      <c r="G81" s="35">
        <v>-60963.96</v>
      </c>
      <c r="H81" s="35">
        <v>-37466.76</v>
      </c>
      <c r="I81" s="35">
        <v>-25784.19</v>
      </c>
      <c r="J81" s="35">
        <v>-10046.6</v>
      </c>
      <c r="K81" s="35">
        <v>-24582.19</v>
      </c>
      <c r="L81" s="35">
        <f t="shared" si="16"/>
        <v>-477671.99000000005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1755980.16</v>
      </c>
      <c r="C114" s="24">
        <f t="shared" si="20"/>
        <v>2545652.3400000003</v>
      </c>
      <c r="D114" s="24">
        <f t="shared" si="20"/>
        <v>2905894.84</v>
      </c>
      <c r="E114" s="24">
        <f t="shared" si="20"/>
        <v>1635137.69</v>
      </c>
      <c r="F114" s="24">
        <f t="shared" si="20"/>
        <v>1479996.9699999997</v>
      </c>
      <c r="G114" s="24">
        <f t="shared" si="20"/>
        <v>3108127.3700000006</v>
      </c>
      <c r="H114" s="24">
        <f t="shared" si="20"/>
        <v>1577641.4000000001</v>
      </c>
      <c r="I114" s="24">
        <f>+I115+I116</f>
        <v>470637.12</v>
      </c>
      <c r="J114" s="24">
        <f>+J115+J116</f>
        <v>1028201.81</v>
      </c>
      <c r="K114" s="24">
        <f>+K115+K116</f>
        <v>776229.35</v>
      </c>
      <c r="L114" s="45">
        <f t="shared" si="16"/>
        <v>17283499.05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1739124.3199999998</v>
      </c>
      <c r="C115" s="24">
        <f t="shared" si="21"/>
        <v>2522304.14</v>
      </c>
      <c r="D115" s="24">
        <f t="shared" si="21"/>
        <v>2886058.52</v>
      </c>
      <c r="E115" s="24">
        <f t="shared" si="21"/>
        <v>1611697.31</v>
      </c>
      <c r="F115" s="24">
        <f t="shared" si="21"/>
        <v>1466590.9499999997</v>
      </c>
      <c r="G115" s="24">
        <f t="shared" si="21"/>
        <v>3086583.1700000004</v>
      </c>
      <c r="H115" s="24">
        <f t="shared" si="21"/>
        <v>1561496.07</v>
      </c>
      <c r="I115" s="24">
        <f t="shared" si="21"/>
        <v>470637.12</v>
      </c>
      <c r="J115" s="24">
        <f t="shared" si="21"/>
        <v>1014234.2400000001</v>
      </c>
      <c r="K115" s="24">
        <f t="shared" si="21"/>
        <v>776229.35</v>
      </c>
      <c r="L115" s="45">
        <f t="shared" si="16"/>
        <v>17134955.19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16855.84</v>
      </c>
      <c r="C116" s="24">
        <f t="shared" si="22"/>
        <v>23348.2</v>
      </c>
      <c r="D116" s="24">
        <f t="shared" si="22"/>
        <v>19836.32</v>
      </c>
      <c r="E116" s="24">
        <f t="shared" si="22"/>
        <v>23440.38</v>
      </c>
      <c r="F116" s="24">
        <f t="shared" si="22"/>
        <v>13406.02</v>
      </c>
      <c r="G116" s="24">
        <f t="shared" si="22"/>
        <v>21544.2</v>
      </c>
      <c r="H116" s="24">
        <f t="shared" si="22"/>
        <v>16145.33</v>
      </c>
      <c r="I116" s="19">
        <f t="shared" si="22"/>
        <v>0</v>
      </c>
      <c r="J116" s="24">
        <f t="shared" si="22"/>
        <v>13967.57</v>
      </c>
      <c r="K116" s="24">
        <f t="shared" si="22"/>
        <v>0</v>
      </c>
      <c r="L116" s="45">
        <f t="shared" si="16"/>
        <v>148543.86000000002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17283499.069999997</v>
      </c>
      <c r="M122" s="51"/>
    </row>
    <row r="123" spans="1:12" ht="18.75" customHeight="1">
      <c r="A123" s="26" t="s">
        <v>123</v>
      </c>
      <c r="B123" s="27">
        <v>220588.99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220588.99</v>
      </c>
    </row>
    <row r="124" spans="1:12" ht="18.75" customHeight="1">
      <c r="A124" s="26" t="s">
        <v>124</v>
      </c>
      <c r="B124" s="27">
        <v>1535391.17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1535391.17</v>
      </c>
    </row>
    <row r="125" spans="1:12" ht="18.75" customHeight="1">
      <c r="A125" s="26" t="s">
        <v>125</v>
      </c>
      <c r="B125" s="38">
        <v>0</v>
      </c>
      <c r="C125" s="27">
        <v>2545652.34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2545652.34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2703870.75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2703870.75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202024.1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202024.1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1618786.32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1618786.32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16351.37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16351.37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428072.2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428072.2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114919.81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114919.81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937004.96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937004.96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888557.62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888557.62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72383.12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72383.12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424597.61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424597.61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415421.05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415421.05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1307167.97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1307167.97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529679.26</v>
      </c>
      <c r="I139" s="38">
        <v>0</v>
      </c>
      <c r="J139" s="38">
        <v>0</v>
      </c>
      <c r="K139" s="38">
        <v>0</v>
      </c>
      <c r="L139" s="39">
        <f t="shared" si="23"/>
        <v>529679.26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1047962.14</v>
      </c>
      <c r="I140" s="38">
        <v>0</v>
      </c>
      <c r="J140" s="38">
        <v>0</v>
      </c>
      <c r="K140" s="38">
        <v>0</v>
      </c>
      <c r="L140" s="39">
        <f t="shared" si="23"/>
        <v>1047962.14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470637.12</v>
      </c>
      <c r="J141" s="38">
        <v>0</v>
      </c>
      <c r="K141" s="38">
        <v>0</v>
      </c>
      <c r="L141" s="39">
        <f t="shared" si="23"/>
        <v>470637.12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1028201.82</v>
      </c>
      <c r="K142" s="18">
        <v>0</v>
      </c>
      <c r="L142" s="39">
        <f t="shared" si="23"/>
        <v>1028201.82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776229.35</v>
      </c>
      <c r="L143" s="42">
        <f t="shared" si="23"/>
        <v>776229.35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1028201.81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2018-11-14T18:38:46Z</dcterms:modified>
  <cp:category/>
  <cp:version/>
  <cp:contentType/>
  <cp:contentStatus/>
</cp:coreProperties>
</file>