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<sst xmlns="http://schemas.openxmlformats.org/spreadsheetml/2006/main" count="147" uniqueCount="147">
  <si>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</si>
  <si>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</si>
  <si>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</si>
  <si>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</si>
  <si>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</si>
  <si>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</si>
  <si>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</si>
  <si>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</si>
  <si>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</si>
  <si>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</si>
  <si>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</si>
  <si>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</si>
  <si>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</si>
  <si>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</si>
  <si>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</si>
  <si>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</si>
  <si>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</si>
  <si>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</si>
  <si>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</si>
  <si>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</si>
  <si>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</si>
  <si>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</si>
  <si>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</si>
  <si>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</si>
  <si>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</si>
  <si>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</si>
  <si>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</si>
  <si>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</si>
  <si>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</si>
  <si>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</si>
  <si>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</si>
  <si>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</si>
  <si>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</si>
  <si>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</si>
  <si>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</si>
  <si>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</si>
  <si>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</si>
  <si>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</si>
  <si>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</si>
  <si>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</si>
  <si>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</si>
  <si>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</si>
  <si>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</si>
  <si>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</si>
  <si>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</si>
  <si>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</si>
  <si>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</si>
  <si>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</si>
  <si>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</si>
  <si>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</si>
  <si>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</si>
  <si>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</si>
  <si>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</si>
  <si>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</si>
  <si>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</si>
  <si>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</si>
  <si>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</si>
  <si>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</si>
  <si>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</si>
  <si>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</si>
  <si>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</si>
  <si>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</si>
  <si>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</si>
  <si>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</si>
  <si>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</si>
  <si>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</si>
  <si>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</si>
  <si>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</si>
  <si>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</si>
  <si>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</si>
  <si>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</si>
  <si>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</si>
  <si>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</si>
  <si>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</si>
  <si>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</si>
  <si>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</si>
  <si>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</si>
  <si>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</si>
  <si>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</si>
  <si>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</si>
  <si>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</si>
  <si>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</si>
  <si>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</si>
  <si>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</si>
  <si>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</si>
  <si>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</si>
  <si>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</si>
  <si>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</si>
  <si>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</si>
  <si>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</si>
  <si>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</si>
  <si>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</si>
  <si>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</si>
  <si>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</si>
  <si>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</si>
  <si>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</si>
  <si>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</si>
  <si>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</si>
  <si>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</si>
  <si>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</si>
  <si>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</si>
  <si>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</si>
  <si>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</si>
  <si>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</si>
  <si>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</si>
  <si>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</si>
  <si>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</si>
  <si>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</si>
  <si>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</si>
  <si>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</si>
  <si>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</si>
  <si>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</si>
  <si>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</si>
  <si>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</si>
  <si>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</si>
  <si>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</si>
  <si>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</si>
  <si>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</si>
  <si>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</si>
  <si>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</si>
  <si>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</si>
  <si>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</si>
  <si>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</si>
  <si>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</si>
  <si>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</si>
  <si>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</si>
  <si>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</si>
  <si>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</si>
  <si>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</si>
  <si>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</si>
  <si>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</si>
  <si>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</si>
  <si>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</si>
  <si>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</si>
  <si>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</si>
  <si>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</si>
  <si>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</si>
  <si>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</si>
  <si>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</si>
  <si>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</si>
  <si>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</si>
  <si>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</si>
  <si>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</si>
  <si>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</si>
  <si>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</si>
  <si>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</si>
  <si>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08/11/18 - VENCIMENTO 16/11/18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</si>
</sst>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605620</v>
      </c>
      <c r="C7" s="9">
        <f t="shared" si="0"/>
        <v>786718</v>
      </c>
      <c r="D7" s="9">
        <f t="shared" si="0"/>
        <v>794988</v>
      </c>
      <c r="E7" s="9">
        <f t="shared" si="0"/>
        <v>527964</v>
      </c>
      <c r="F7" s="9">
        <f t="shared" si="0"/>
        <v>457973</v>
      </c>
      <c r="G7" s="9">
        <f t="shared" si="0"/>
        <v>1171482</v>
      </c>
      <c r="H7" s="9">
        <f t="shared" si="0"/>
        <v>543242</v>
      </c>
      <c r="I7" s="9">
        <f t="shared" si="0"/>
        <v>126234</v>
      </c>
      <c r="J7" s="9">
        <f t="shared" si="0"/>
        <v>324579</v>
      </c>
      <c r="K7" s="9">
        <f t="shared" si="0"/>
        <v>272290</v>
      </c>
      <c r="L7" s="9">
        <f t="shared" si="0"/>
        <v>5611090</v>
      </c>
      <c r="M7" s="49"/>
    </row>
    <row r="8" spans="1:12" ht="17.25" customHeight="1">
      <c r="A8" s="10" t="s">
        <v>38</v>
      </c>
      <c r="B8" s="11">
        <f>B9+B12+B16</f>
        <v>295536</v>
      </c>
      <c r="C8" s="11">
        <f aca="true" t="shared" si="1" ref="C8:K8">C9+C12+C16</f>
        <v>394581</v>
      </c>
      <c r="D8" s="11">
        <f t="shared" si="1"/>
        <v>370211</v>
      </c>
      <c r="E8" s="11">
        <f t="shared" si="1"/>
        <v>266224</v>
      </c>
      <c r="F8" s="11">
        <f t="shared" si="1"/>
        <v>210829</v>
      </c>
      <c r="G8" s="11">
        <f t="shared" si="1"/>
        <v>570887</v>
      </c>
      <c r="H8" s="11">
        <f t="shared" si="1"/>
        <v>289605</v>
      </c>
      <c r="I8" s="11">
        <f t="shared" si="1"/>
        <v>56921</v>
      </c>
      <c r="J8" s="11">
        <f t="shared" si="1"/>
        <v>148823</v>
      </c>
      <c r="K8" s="11">
        <f t="shared" si="1"/>
        <v>138046</v>
      </c>
      <c r="L8" s="11">
        <f aca="true" t="shared" si="2" ref="L8:L29">SUM(B8:K8)</f>
        <v>2741663</v>
      </c>
    </row>
    <row r="9" spans="1:12" ht="17.25" customHeight="1">
      <c r="A9" s="15" t="s">
        <v>16</v>
      </c>
      <c r="B9" s="13">
        <f>+B10+B11</f>
        <v>33966</v>
      </c>
      <c r="C9" s="13">
        <f aca="true" t="shared" si="3" ref="C9:K9">+C10+C11</f>
        <v>49672</v>
      </c>
      <c r="D9" s="13">
        <f t="shared" si="3"/>
        <v>42218</v>
      </c>
      <c r="E9" s="13">
        <f t="shared" si="3"/>
        <v>31251</v>
      </c>
      <c r="F9" s="13">
        <f t="shared" si="3"/>
        <v>19323</v>
      </c>
      <c r="G9" s="13">
        <f t="shared" si="3"/>
        <v>43200</v>
      </c>
      <c r="H9" s="13">
        <f t="shared" si="3"/>
        <v>41970</v>
      </c>
      <c r="I9" s="13">
        <f t="shared" si="3"/>
        <v>7756</v>
      </c>
      <c r="J9" s="13">
        <f t="shared" si="3"/>
        <v>15554</v>
      </c>
      <c r="K9" s="13">
        <f t="shared" si="3"/>
        <v>14763</v>
      </c>
      <c r="L9" s="11">
        <f t="shared" si="2"/>
        <v>299673</v>
      </c>
    </row>
    <row r="10" spans="1:12" ht="17.25" customHeight="1">
      <c r="A10" s="29" t="s">
        <v>17</v>
      </c>
      <c r="B10" s="13">
        <v>33966</v>
      </c>
      <c r="C10" s="13">
        <v>49672</v>
      </c>
      <c r="D10" s="13">
        <v>42218</v>
      </c>
      <c r="E10" s="13">
        <v>31251</v>
      </c>
      <c r="F10" s="13">
        <v>19323</v>
      </c>
      <c r="G10" s="13">
        <v>43200</v>
      </c>
      <c r="H10" s="13">
        <v>41970</v>
      </c>
      <c r="I10" s="13">
        <v>7756</v>
      </c>
      <c r="J10" s="13">
        <v>15554</v>
      </c>
      <c r="K10" s="13">
        <v>14763</v>
      </c>
      <c r="L10" s="11">
        <f t="shared" si="2"/>
        <v>299673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249638</v>
      </c>
      <c r="C12" s="17">
        <f t="shared" si="4"/>
        <v>328477</v>
      </c>
      <c r="D12" s="17">
        <f t="shared" si="4"/>
        <v>313553</v>
      </c>
      <c r="E12" s="17">
        <f t="shared" si="4"/>
        <v>224548</v>
      </c>
      <c r="F12" s="17">
        <f t="shared" si="4"/>
        <v>180444</v>
      </c>
      <c r="G12" s="17">
        <f t="shared" si="4"/>
        <v>499279</v>
      </c>
      <c r="H12" s="17">
        <f t="shared" si="4"/>
        <v>235834</v>
      </c>
      <c r="I12" s="17">
        <f t="shared" si="4"/>
        <v>46577</v>
      </c>
      <c r="J12" s="17">
        <f t="shared" si="4"/>
        <v>127044</v>
      </c>
      <c r="K12" s="17">
        <f t="shared" si="4"/>
        <v>117362</v>
      </c>
      <c r="L12" s="11">
        <f t="shared" si="2"/>
        <v>2322756</v>
      </c>
    </row>
    <row r="13" spans="1:14" s="67" customFormat="1" ht="17.25" customHeight="1">
      <c r="A13" s="74" t="s">
        <v>19</v>
      </c>
      <c r="B13" s="75">
        <v>109753</v>
      </c>
      <c r="C13" s="75">
        <v>152732</v>
      </c>
      <c r="D13" s="75">
        <v>152486</v>
      </c>
      <c r="E13" s="75">
        <v>104475</v>
      </c>
      <c r="F13" s="75">
        <v>85546</v>
      </c>
      <c r="G13" s="75">
        <v>219703</v>
      </c>
      <c r="H13" s="75">
        <v>98780</v>
      </c>
      <c r="I13" s="75">
        <v>23648</v>
      </c>
      <c r="J13" s="75">
        <v>61826</v>
      </c>
      <c r="K13" s="75">
        <v>52158</v>
      </c>
      <c r="L13" s="76">
        <f t="shared" si="2"/>
        <v>1061107</v>
      </c>
      <c r="M13" s="77"/>
      <c r="N13" s="78"/>
    </row>
    <row r="14" spans="1:13" s="67" customFormat="1" ht="17.25" customHeight="1">
      <c r="A14" s="74" t="s">
        <v>20</v>
      </c>
      <c r="B14" s="75">
        <v>121292</v>
      </c>
      <c r="C14" s="75">
        <v>148401</v>
      </c>
      <c r="D14" s="75">
        <v>141299</v>
      </c>
      <c r="E14" s="75">
        <v>103057</v>
      </c>
      <c r="F14" s="75">
        <v>83998</v>
      </c>
      <c r="G14" s="75">
        <v>249734</v>
      </c>
      <c r="H14" s="75">
        <v>112399</v>
      </c>
      <c r="I14" s="75">
        <v>18566</v>
      </c>
      <c r="J14" s="75">
        <v>57960</v>
      </c>
      <c r="K14" s="75">
        <v>57875</v>
      </c>
      <c r="L14" s="76">
        <f t="shared" si="2"/>
        <v>1094581</v>
      </c>
      <c r="M14" s="77"/>
    </row>
    <row r="15" spans="1:12" ht="17.25" customHeight="1">
      <c r="A15" s="14" t="s">
        <v>21</v>
      </c>
      <c r="B15" s="13">
        <v>18593</v>
      </c>
      <c r="C15" s="13">
        <v>27344</v>
      </c>
      <c r="D15" s="13">
        <v>19768</v>
      </c>
      <c r="E15" s="13">
        <v>17016</v>
      </c>
      <c r="F15" s="13">
        <v>10900</v>
      </c>
      <c r="G15" s="13">
        <v>29842</v>
      </c>
      <c r="H15" s="13">
        <v>24655</v>
      </c>
      <c r="I15" s="13">
        <v>4363</v>
      </c>
      <c r="J15" s="13">
        <v>7258</v>
      </c>
      <c r="K15" s="13">
        <v>7329</v>
      </c>
      <c r="L15" s="11">
        <f t="shared" si="2"/>
        <v>167068</v>
      </c>
    </row>
    <row r="16" spans="1:12" ht="17.25" customHeight="1">
      <c r="A16" s="15" t="s">
        <v>34</v>
      </c>
      <c r="B16" s="13">
        <f>B17+B18+B19</f>
        <v>11932</v>
      </c>
      <c r="C16" s="13">
        <f aca="true" t="shared" si="5" ref="C16:K16">C17+C18+C19</f>
        <v>16432</v>
      </c>
      <c r="D16" s="13">
        <f t="shared" si="5"/>
        <v>14440</v>
      </c>
      <c r="E16" s="13">
        <f t="shared" si="5"/>
        <v>10425</v>
      </c>
      <c r="F16" s="13">
        <f t="shared" si="5"/>
        <v>11062</v>
      </c>
      <c r="G16" s="13">
        <f t="shared" si="5"/>
        <v>28408</v>
      </c>
      <c r="H16" s="13">
        <f t="shared" si="5"/>
        <v>11801</v>
      </c>
      <c r="I16" s="13">
        <f t="shared" si="5"/>
        <v>2588</v>
      </c>
      <c r="J16" s="13">
        <f t="shared" si="5"/>
        <v>6225</v>
      </c>
      <c r="K16" s="13">
        <f t="shared" si="5"/>
        <v>5921</v>
      </c>
      <c r="L16" s="11">
        <f t="shared" si="2"/>
        <v>119234</v>
      </c>
    </row>
    <row r="17" spans="1:12" ht="17.25" customHeight="1">
      <c r="A17" s="14" t="s">
        <v>35</v>
      </c>
      <c r="B17" s="13">
        <v>11906</v>
      </c>
      <c r="C17" s="13">
        <v>16390</v>
      </c>
      <c r="D17" s="13">
        <v>14418</v>
      </c>
      <c r="E17" s="13">
        <v>10394</v>
      </c>
      <c r="F17" s="13">
        <v>11045</v>
      </c>
      <c r="G17" s="13">
        <v>28365</v>
      </c>
      <c r="H17" s="13">
        <v>11769</v>
      </c>
      <c r="I17" s="13">
        <v>2583</v>
      </c>
      <c r="J17" s="13">
        <v>6213</v>
      </c>
      <c r="K17" s="13">
        <v>5910</v>
      </c>
      <c r="L17" s="11">
        <f t="shared" si="2"/>
        <v>118993</v>
      </c>
    </row>
    <row r="18" spans="1:12" ht="17.25" customHeight="1">
      <c r="A18" s="14" t="s">
        <v>36</v>
      </c>
      <c r="B18" s="13">
        <v>16</v>
      </c>
      <c r="C18" s="13">
        <v>30</v>
      </c>
      <c r="D18" s="13">
        <v>12</v>
      </c>
      <c r="E18" s="13">
        <v>23</v>
      </c>
      <c r="F18" s="13">
        <v>14</v>
      </c>
      <c r="G18" s="13">
        <v>19</v>
      </c>
      <c r="H18" s="13">
        <v>21</v>
      </c>
      <c r="I18" s="13">
        <v>0</v>
      </c>
      <c r="J18" s="13">
        <v>5</v>
      </c>
      <c r="K18" s="13">
        <v>7</v>
      </c>
      <c r="L18" s="11">
        <f t="shared" si="2"/>
        <v>147</v>
      </c>
    </row>
    <row r="19" spans="1:12" ht="17.25" customHeight="1">
      <c r="A19" s="14" t="s">
        <v>37</v>
      </c>
      <c r="B19" s="13">
        <v>10</v>
      </c>
      <c r="C19" s="13">
        <v>12</v>
      </c>
      <c r="D19" s="13">
        <v>10</v>
      </c>
      <c r="E19" s="13">
        <v>8</v>
      </c>
      <c r="F19" s="13">
        <v>3</v>
      </c>
      <c r="G19" s="13">
        <v>24</v>
      </c>
      <c r="H19" s="13">
        <v>11</v>
      </c>
      <c r="I19" s="13">
        <v>5</v>
      </c>
      <c r="J19" s="13">
        <v>7</v>
      </c>
      <c r="K19" s="13">
        <v>4</v>
      </c>
      <c r="L19" s="11">
        <f t="shared" si="2"/>
        <v>94</v>
      </c>
    </row>
    <row r="20" spans="1:12" ht="17.25" customHeight="1">
      <c r="A20" s="16" t="s">
        <v>22</v>
      </c>
      <c r="B20" s="11">
        <f>+B21+B22+B23</f>
        <v>174429</v>
      </c>
      <c r="C20" s="11">
        <f aca="true" t="shared" si="6" ref="C20:K20">+C21+C22+C23</f>
        <v>197583</v>
      </c>
      <c r="D20" s="11">
        <f t="shared" si="6"/>
        <v>215043</v>
      </c>
      <c r="E20" s="11">
        <f t="shared" si="6"/>
        <v>135641</v>
      </c>
      <c r="F20" s="11">
        <f t="shared" si="6"/>
        <v>147552</v>
      </c>
      <c r="G20" s="11">
        <f t="shared" si="6"/>
        <v>402446</v>
      </c>
      <c r="H20" s="11">
        <f t="shared" si="6"/>
        <v>139898</v>
      </c>
      <c r="I20" s="11">
        <f t="shared" si="6"/>
        <v>34916</v>
      </c>
      <c r="J20" s="11">
        <f t="shared" si="6"/>
        <v>84584</v>
      </c>
      <c r="K20" s="11">
        <f t="shared" si="6"/>
        <v>72900</v>
      </c>
      <c r="L20" s="11">
        <f t="shared" si="2"/>
        <v>1604992</v>
      </c>
    </row>
    <row r="21" spans="1:13" s="67" customFormat="1" ht="17.25" customHeight="1">
      <c r="A21" s="60" t="s">
        <v>23</v>
      </c>
      <c r="B21" s="75">
        <v>86957</v>
      </c>
      <c r="C21" s="75">
        <v>108353</v>
      </c>
      <c r="D21" s="75">
        <v>119838</v>
      </c>
      <c r="E21" s="75">
        <v>73184</v>
      </c>
      <c r="F21" s="75">
        <v>79828</v>
      </c>
      <c r="G21" s="75">
        <v>198795</v>
      </c>
      <c r="H21" s="75">
        <v>72811</v>
      </c>
      <c r="I21" s="75">
        <v>20393</v>
      </c>
      <c r="J21" s="75">
        <v>46299</v>
      </c>
      <c r="K21" s="75">
        <v>36671</v>
      </c>
      <c r="L21" s="76">
        <f t="shared" si="2"/>
        <v>843129</v>
      </c>
      <c r="M21" s="77"/>
    </row>
    <row r="22" spans="1:13" s="67" customFormat="1" ht="17.25" customHeight="1">
      <c r="A22" s="60" t="s">
        <v>24</v>
      </c>
      <c r="B22" s="75">
        <v>79080</v>
      </c>
      <c r="C22" s="75">
        <v>79461</v>
      </c>
      <c r="D22" s="75">
        <v>86548</v>
      </c>
      <c r="E22" s="75">
        <v>56813</v>
      </c>
      <c r="F22" s="75">
        <v>62313</v>
      </c>
      <c r="G22" s="75">
        <v>188208</v>
      </c>
      <c r="H22" s="75">
        <v>58912</v>
      </c>
      <c r="I22" s="75">
        <v>12711</v>
      </c>
      <c r="J22" s="75">
        <v>35135</v>
      </c>
      <c r="K22" s="75">
        <v>33384</v>
      </c>
      <c r="L22" s="76">
        <f t="shared" si="2"/>
        <v>692565</v>
      </c>
      <c r="M22" s="77"/>
    </row>
    <row r="23" spans="1:12" ht="17.25" customHeight="1">
      <c r="A23" s="12" t="s">
        <v>25</v>
      </c>
      <c r="B23" s="13">
        <v>8392</v>
      </c>
      <c r="C23" s="13">
        <v>9769</v>
      </c>
      <c r="D23" s="13">
        <v>8657</v>
      </c>
      <c r="E23" s="13">
        <v>5644</v>
      </c>
      <c r="F23" s="13">
        <v>5411</v>
      </c>
      <c r="G23" s="13">
        <v>15443</v>
      </c>
      <c r="H23" s="13">
        <v>8175</v>
      </c>
      <c r="I23" s="13">
        <v>1812</v>
      </c>
      <c r="J23" s="13">
        <v>3150</v>
      </c>
      <c r="K23" s="13">
        <v>2845</v>
      </c>
      <c r="L23" s="11">
        <f t="shared" si="2"/>
        <v>69298</v>
      </c>
    </row>
    <row r="24" spans="1:13" ht="17.25" customHeight="1">
      <c r="A24" s="16" t="s">
        <v>26</v>
      </c>
      <c r="B24" s="13">
        <f>+B25+B26</f>
        <v>135655</v>
      </c>
      <c r="C24" s="13">
        <f aca="true" t="shared" si="7" ref="C24:K24">+C25+C26</f>
        <v>194554</v>
      </c>
      <c r="D24" s="13">
        <f t="shared" si="7"/>
        <v>209734</v>
      </c>
      <c r="E24" s="13">
        <f t="shared" si="7"/>
        <v>126099</v>
      </c>
      <c r="F24" s="13">
        <f t="shared" si="7"/>
        <v>99592</v>
      </c>
      <c r="G24" s="13">
        <f t="shared" si="7"/>
        <v>198149</v>
      </c>
      <c r="H24" s="13">
        <f t="shared" si="7"/>
        <v>106566</v>
      </c>
      <c r="I24" s="13">
        <f t="shared" si="7"/>
        <v>34397</v>
      </c>
      <c r="J24" s="13">
        <f t="shared" si="7"/>
        <v>91172</v>
      </c>
      <c r="K24" s="13">
        <f t="shared" si="7"/>
        <v>61344</v>
      </c>
      <c r="L24" s="11">
        <f t="shared" si="2"/>
        <v>1257262</v>
      </c>
      <c r="M24" s="50"/>
    </row>
    <row r="25" spans="1:13" ht="17.25" customHeight="1">
      <c r="A25" s="12" t="s">
        <v>39</v>
      </c>
      <c r="B25" s="13">
        <v>78774</v>
      </c>
      <c r="C25" s="13">
        <v>116425</v>
      </c>
      <c r="D25" s="13">
        <v>128699</v>
      </c>
      <c r="E25" s="13">
        <v>77885</v>
      </c>
      <c r="F25" s="13">
        <v>57537</v>
      </c>
      <c r="G25" s="13">
        <v>120643</v>
      </c>
      <c r="H25" s="13">
        <v>63705</v>
      </c>
      <c r="I25" s="13">
        <v>23201</v>
      </c>
      <c r="J25" s="13">
        <v>52775</v>
      </c>
      <c r="K25" s="13">
        <v>34999</v>
      </c>
      <c r="L25" s="11">
        <f t="shared" si="2"/>
        <v>754643</v>
      </c>
      <c r="M25" s="49"/>
    </row>
    <row r="26" spans="1:13" ht="17.25" customHeight="1">
      <c r="A26" s="12" t="s">
        <v>40</v>
      </c>
      <c r="B26" s="13">
        <v>56881</v>
      </c>
      <c r="C26" s="13">
        <v>78129</v>
      </c>
      <c r="D26" s="13">
        <v>81035</v>
      </c>
      <c r="E26" s="13">
        <v>48214</v>
      </c>
      <c r="F26" s="13">
        <v>42055</v>
      </c>
      <c r="G26" s="13">
        <v>77506</v>
      </c>
      <c r="H26" s="13">
        <v>42861</v>
      </c>
      <c r="I26" s="13">
        <v>11196</v>
      </c>
      <c r="J26" s="13">
        <v>38397</v>
      </c>
      <c r="K26" s="13">
        <v>26345</v>
      </c>
      <c r="L26" s="11">
        <f t="shared" si="2"/>
        <v>502619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7173</v>
      </c>
      <c r="I27" s="11">
        <v>0</v>
      </c>
      <c r="J27" s="11">
        <v>0</v>
      </c>
      <c r="K27" s="11">
        <v>0</v>
      </c>
      <c r="L27" s="11">
        <f t="shared" si="2"/>
        <v>7173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121</v>
      </c>
      <c r="L29" s="11">
        <f t="shared" si="2"/>
        <v>121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11816.66</v>
      </c>
      <c r="I37" s="19">
        <v>0</v>
      </c>
      <c r="J37" s="19">
        <v>0</v>
      </c>
      <c r="K37" s="19">
        <v>0</v>
      </c>
      <c r="L37" s="23">
        <f>SUM(B37:K37)</f>
        <v>11816.66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1975317.5899999999</v>
      </c>
      <c r="C49" s="22">
        <f aca="true" t="shared" si="11" ref="C49:H49">+C50+C62</f>
        <v>2869975.5400000005</v>
      </c>
      <c r="D49" s="22">
        <f t="shared" si="11"/>
        <v>3193263.3899999997</v>
      </c>
      <c r="E49" s="22">
        <f t="shared" si="11"/>
        <v>1853253.98</v>
      </c>
      <c r="F49" s="22">
        <f t="shared" si="11"/>
        <v>1640025.95</v>
      </c>
      <c r="G49" s="22">
        <f t="shared" si="11"/>
        <v>3417849.2700000005</v>
      </c>
      <c r="H49" s="22">
        <f t="shared" si="11"/>
        <v>1830926.53</v>
      </c>
      <c r="I49" s="22">
        <f>+I50+I62</f>
        <v>657388.8</v>
      </c>
      <c r="J49" s="22">
        <f>+J50+J62</f>
        <v>1112056.4800000002</v>
      </c>
      <c r="K49" s="22">
        <f>+K50+K62</f>
        <v>882300.91</v>
      </c>
      <c r="L49" s="22">
        <f aca="true" t="shared" si="12" ref="L49:L62">SUM(B49:K49)</f>
        <v>19432358.44</v>
      </c>
    </row>
    <row r="50" spans="1:12" ht="17.25" customHeight="1">
      <c r="A50" s="16" t="s">
        <v>60</v>
      </c>
      <c r="B50" s="23">
        <f>SUM(B51:B61)</f>
        <v>1958461.7499999998</v>
      </c>
      <c r="C50" s="23">
        <f aca="true" t="shared" si="13" ref="C50:K50">SUM(C51:C61)</f>
        <v>2846627.3400000003</v>
      </c>
      <c r="D50" s="23">
        <f t="shared" si="13"/>
        <v>3172457.61</v>
      </c>
      <c r="E50" s="23">
        <f t="shared" si="13"/>
        <v>1829813.6</v>
      </c>
      <c r="F50" s="23">
        <f t="shared" si="13"/>
        <v>1626619.93</v>
      </c>
      <c r="G50" s="23">
        <f t="shared" si="13"/>
        <v>3396305.0700000003</v>
      </c>
      <c r="H50" s="23">
        <f t="shared" si="13"/>
        <v>1814781.2</v>
      </c>
      <c r="I50" s="23">
        <f t="shared" si="13"/>
        <v>657388.8</v>
      </c>
      <c r="J50" s="23">
        <f t="shared" si="13"/>
        <v>1098088.9100000001</v>
      </c>
      <c r="K50" s="23">
        <f t="shared" si="13"/>
        <v>882300.91</v>
      </c>
      <c r="L50" s="23">
        <f t="shared" si="12"/>
        <v>19282845.119999997</v>
      </c>
    </row>
    <row r="51" spans="1:12" ht="17.25" customHeight="1">
      <c r="A51" s="34" t="s">
        <v>61</v>
      </c>
      <c r="B51" s="23">
        <f aca="true" t="shared" si="14" ref="B51:H51">ROUND(B32*B7,2)</f>
        <v>1909095.93</v>
      </c>
      <c r="C51" s="23">
        <f t="shared" si="14"/>
        <v>2774990.4</v>
      </c>
      <c r="D51" s="23">
        <f t="shared" si="14"/>
        <v>3088766.88</v>
      </c>
      <c r="E51" s="23">
        <f t="shared" si="14"/>
        <v>1783145.61</v>
      </c>
      <c r="F51" s="23">
        <f t="shared" si="14"/>
        <v>1563748.81</v>
      </c>
      <c r="G51" s="23">
        <f t="shared" si="14"/>
        <v>3304047.83</v>
      </c>
      <c r="H51" s="23">
        <f t="shared" si="14"/>
        <v>1756790.3</v>
      </c>
      <c r="I51" s="23">
        <f>ROUND(I32*I7,2)</f>
        <v>657388.8</v>
      </c>
      <c r="J51" s="23">
        <f>ROUND(J32*J7,2)</f>
        <v>1068514.07</v>
      </c>
      <c r="K51" s="23">
        <f>ROUND(K32*K7,2)</f>
        <v>876474.28</v>
      </c>
      <c r="L51" s="23">
        <f t="shared" si="12"/>
        <v>18782962.910000004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11816.66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11816.66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20805.78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149513.32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-197339.1</v>
      </c>
      <c r="C66" s="35">
        <f t="shared" si="15"/>
        <v>-226858.13</v>
      </c>
      <c r="D66" s="35">
        <f t="shared" si="15"/>
        <v>-212811.59999999998</v>
      </c>
      <c r="E66" s="35">
        <f t="shared" si="15"/>
        <v>-208702.58</v>
      </c>
      <c r="F66" s="35">
        <f t="shared" si="15"/>
        <v>-170582.19</v>
      </c>
      <c r="G66" s="35">
        <f t="shared" si="15"/>
        <v>-277763.28</v>
      </c>
      <c r="H66" s="35">
        <f t="shared" si="15"/>
        <v>-183706.32</v>
      </c>
      <c r="I66" s="35">
        <f t="shared" si="15"/>
        <v>-143551.15</v>
      </c>
      <c r="J66" s="35">
        <f t="shared" si="15"/>
        <v>-73686</v>
      </c>
      <c r="K66" s="35">
        <f t="shared" si="15"/>
        <v>-67467.22</v>
      </c>
      <c r="L66" s="35">
        <f aca="true" t="shared" si="16" ref="L66:L116">SUM(B66:K66)</f>
        <v>-1762467.5699999998</v>
      </c>
    </row>
    <row r="67" spans="1:12" ht="18.75" customHeight="1">
      <c r="A67" s="16" t="s">
        <v>73</v>
      </c>
      <c r="B67" s="35">
        <f aca="true" t="shared" si="17" ref="B67:K67">B68+B69+B70+B71+B72+B73</f>
        <v>-181300.68</v>
      </c>
      <c r="C67" s="35">
        <f t="shared" si="17"/>
        <v>-203555.47</v>
      </c>
      <c r="D67" s="35">
        <f t="shared" si="17"/>
        <v>-189698.27</v>
      </c>
      <c r="E67" s="35">
        <f t="shared" si="17"/>
        <v>-193267.84</v>
      </c>
      <c r="F67" s="35">
        <f t="shared" si="17"/>
        <v>-156909.56</v>
      </c>
      <c r="G67" s="35">
        <f t="shared" si="17"/>
        <v>-243441.7</v>
      </c>
      <c r="H67" s="35">
        <f t="shared" si="17"/>
        <v>-167880</v>
      </c>
      <c r="I67" s="35">
        <f t="shared" si="17"/>
        <v>-31024</v>
      </c>
      <c r="J67" s="35">
        <f t="shared" si="17"/>
        <v>-62216</v>
      </c>
      <c r="K67" s="35">
        <f t="shared" si="17"/>
        <v>-59536</v>
      </c>
      <c r="L67" s="35">
        <f t="shared" si="16"/>
        <v>-1488829.52</v>
      </c>
    </row>
    <row r="68" spans="1:13" s="67" customFormat="1" ht="18.75" customHeight="1">
      <c r="A68" s="60" t="s">
        <v>144</v>
      </c>
      <c r="B68" s="63">
        <f>-ROUND(B9*$D$3,2)</f>
        <v>-135864</v>
      </c>
      <c r="C68" s="63">
        <f aca="true" t="shared" si="18" ref="C68:J68">-ROUND(C9*$D$3,2)</f>
        <v>-198688</v>
      </c>
      <c r="D68" s="63">
        <f t="shared" si="18"/>
        <v>-168872</v>
      </c>
      <c r="E68" s="63">
        <f t="shared" si="18"/>
        <v>-125004</v>
      </c>
      <c r="F68" s="63">
        <f t="shared" si="18"/>
        <v>-77292</v>
      </c>
      <c r="G68" s="63">
        <f t="shared" si="18"/>
        <v>-172800</v>
      </c>
      <c r="H68" s="63">
        <f t="shared" si="18"/>
        <v>-167880</v>
      </c>
      <c r="I68" s="63">
        <f t="shared" si="18"/>
        <v>-31024</v>
      </c>
      <c r="J68" s="63">
        <f t="shared" si="18"/>
        <v>-62216</v>
      </c>
      <c r="K68" s="63">
        <f>-ROUND((K9+K29)*$D$3,2)</f>
        <v>-59536</v>
      </c>
      <c r="L68" s="63">
        <f t="shared" si="16"/>
        <v>-1199176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-580</v>
      </c>
      <c r="C70" s="35">
        <v>-248</v>
      </c>
      <c r="D70" s="35">
        <v>-244</v>
      </c>
      <c r="E70" s="35">
        <v>-420</v>
      </c>
      <c r="F70" s="35">
        <v>-420</v>
      </c>
      <c r="G70" s="35">
        <v>-172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-2084</v>
      </c>
    </row>
    <row r="71" spans="1:12" ht="18.75" customHeight="1">
      <c r="A71" s="12" t="s">
        <v>76</v>
      </c>
      <c r="B71" s="35">
        <v>-2268</v>
      </c>
      <c r="C71" s="35">
        <v>-1160</v>
      </c>
      <c r="D71" s="35">
        <v>-824</v>
      </c>
      <c r="E71" s="35">
        <v>-1764</v>
      </c>
      <c r="F71" s="35">
        <v>-952</v>
      </c>
      <c r="G71" s="35">
        <v>-364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-7332</v>
      </c>
    </row>
    <row r="72" spans="1:12" ht="18.75" customHeight="1">
      <c r="A72" s="12" t="s">
        <v>77</v>
      </c>
      <c r="B72" s="35">
        <v>-42588.68</v>
      </c>
      <c r="C72" s="35">
        <v>-3459.47</v>
      </c>
      <c r="D72" s="35">
        <v>-19758.27</v>
      </c>
      <c r="E72" s="35">
        <v>-66079.84</v>
      </c>
      <c r="F72" s="35">
        <v>-78245.56</v>
      </c>
      <c r="G72" s="35">
        <v>-70105.7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-280237.52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-23113.33</v>
      </c>
      <c r="E74" s="63">
        <f t="shared" si="19"/>
        <v>-15434.74</v>
      </c>
      <c r="F74" s="35">
        <f t="shared" si="19"/>
        <v>-13672.63</v>
      </c>
      <c r="G74" s="35">
        <f t="shared" si="19"/>
        <v>-34321.58</v>
      </c>
      <c r="H74" s="63">
        <f t="shared" si="19"/>
        <v>-15826.32</v>
      </c>
      <c r="I74" s="35">
        <f t="shared" si="19"/>
        <v>-112527.15</v>
      </c>
      <c r="J74" s="63">
        <f t="shared" si="19"/>
        <v>-11470</v>
      </c>
      <c r="K74" s="63">
        <f t="shared" si="19"/>
        <v>-7931.22</v>
      </c>
      <c r="L74" s="63">
        <f t="shared" si="16"/>
        <v>-273638.05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1777978.49</v>
      </c>
      <c r="C114" s="24">
        <f t="shared" si="20"/>
        <v>2643117.41</v>
      </c>
      <c r="D114" s="24">
        <f t="shared" si="20"/>
        <v>2980451.7899999996</v>
      </c>
      <c r="E114" s="24">
        <f t="shared" si="20"/>
        <v>1644551.4</v>
      </c>
      <c r="F114" s="24">
        <f t="shared" si="20"/>
        <v>1469443.76</v>
      </c>
      <c r="G114" s="24">
        <f t="shared" si="20"/>
        <v>3140085.99</v>
      </c>
      <c r="H114" s="24">
        <f t="shared" si="20"/>
        <v>1647220.21</v>
      </c>
      <c r="I114" s="24">
        <f>+I115+I116</f>
        <v>513837.65</v>
      </c>
      <c r="J114" s="24">
        <f>+J115+J116</f>
        <v>1038370.4800000001</v>
      </c>
      <c r="K114" s="24">
        <f>+K115+K116</f>
        <v>814833.6900000001</v>
      </c>
      <c r="L114" s="45">
        <f t="shared" si="16"/>
        <v>17669890.87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1761122.65</v>
      </c>
      <c r="C115" s="24">
        <f t="shared" si="21"/>
        <v>2619769.21</v>
      </c>
      <c r="D115" s="24">
        <f t="shared" si="21"/>
        <v>2959646.01</v>
      </c>
      <c r="E115" s="24">
        <f t="shared" si="21"/>
        <v>1621111.02</v>
      </c>
      <c r="F115" s="24">
        <f t="shared" si="21"/>
        <v>1456037.74</v>
      </c>
      <c r="G115" s="24">
        <f t="shared" si="21"/>
        <v>3118541.79</v>
      </c>
      <c r="H115" s="24">
        <f t="shared" si="21"/>
        <v>1631074.88</v>
      </c>
      <c r="I115" s="24">
        <f t="shared" si="21"/>
        <v>513837.65</v>
      </c>
      <c r="J115" s="24">
        <f t="shared" si="21"/>
        <v>1024402.9100000001</v>
      </c>
      <c r="K115" s="24">
        <f t="shared" si="21"/>
        <v>814833.6900000001</v>
      </c>
      <c r="L115" s="45">
        <f t="shared" si="16"/>
        <v>17520377.549999997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20805.78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149513.32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17669890.87</v>
      </c>
      <c r="M122" s="51"/>
    </row>
    <row r="123" spans="1:12" ht="18.75" customHeight="1">
      <c r="A123" s="26" t="s">
        <v>123</v>
      </c>
      <c r="B123" s="27">
        <v>229157.08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229157.08</v>
      </c>
    </row>
    <row r="124" spans="1:12" ht="18.75" customHeight="1">
      <c r="A124" s="26" t="s">
        <v>124</v>
      </c>
      <c r="B124" s="27">
        <v>1548821.41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1548821.41</v>
      </c>
    </row>
    <row r="125" spans="1:12" ht="18.75" customHeight="1">
      <c r="A125" s="26" t="s">
        <v>125</v>
      </c>
      <c r="B125" s="38">
        <v>0</v>
      </c>
      <c r="C125" s="27">
        <v>2643117.41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2643117.41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2773276.57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2773276.57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207175.22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207175.22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1628105.9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1628105.9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16445.51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16445.51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458790.79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458790.79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110821.65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110821.65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899831.32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899831.32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912709.38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912709.38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73022.28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73022.28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427664.6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427664.6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448399.44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448399.44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1278290.28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1278290.28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576028.07</v>
      </c>
      <c r="I139" s="38">
        <v>0</v>
      </c>
      <c r="J139" s="38">
        <v>0</v>
      </c>
      <c r="K139" s="38">
        <v>0</v>
      </c>
      <c r="L139" s="39">
        <f t="shared" si="23"/>
        <v>576028.07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1071192.14</v>
      </c>
      <c r="I140" s="38">
        <v>0</v>
      </c>
      <c r="J140" s="38">
        <v>0</v>
      </c>
      <c r="K140" s="38">
        <v>0</v>
      </c>
      <c r="L140" s="39">
        <f t="shared" si="23"/>
        <v>1071192.14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513837.65</v>
      </c>
      <c r="J141" s="38">
        <v>0</v>
      </c>
      <c r="K141" s="38">
        <v>0</v>
      </c>
      <c r="L141" s="39">
        <f t="shared" si="23"/>
        <v>513837.65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1038370.48</v>
      </c>
      <c r="K142" s="18">
        <v>0</v>
      </c>
      <c r="L142" s="39">
        <f t="shared" si="23"/>
        <v>1038370.48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814833.69</v>
      </c>
      <c r="L143" s="42">
        <f t="shared" si="23"/>
        <v>814833.69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1038370.4800000001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2018-11-14T16:53:01Z</dcterms:modified>
  <cp:category/>
  <cp:version/>
  <cp:contentType/>
  <cp:contentStatus/>
</cp:coreProperties>
</file>