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<sst xmlns="http://schemas.openxmlformats.org/spreadsheetml/2006/main" count="147" uniqueCount="147">
  <si>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</si>
  <si>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</si>
  <si>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</si>
  <si>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</si>
  <si>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</si>
  <si>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</si>
  <si>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</si>
  <si>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</si>
  <si>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</si>
  <si>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</si>
  <si>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</si>
  <si>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</si>
  <si>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</si>
  <si>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</si>
  <si>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</si>
  <si>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</si>
  <si>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</si>
  <si>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</si>
  <si>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</si>
  <si>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</si>
  <si>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</si>
  <si>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</si>
  <si>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</si>
  <si>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</si>
  <si>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</si>
  <si>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</si>
  <si>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</si>
  <si>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</si>
  <si>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</si>
  <si>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</si>
  <si>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</si>
  <si>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</si>
  <si>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</si>
  <si>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</si>
  <si>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</si>
  <si>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</si>
  <si>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</si>
  <si>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</si>
  <si>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</si>
  <si>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</si>
  <si>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</si>
  <si>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</si>
  <si>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</si>
  <si>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</si>
  <si>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</si>
  <si>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</si>
  <si>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</si>
  <si>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</si>
  <si>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</si>
  <si>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</si>
  <si>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</si>
  <si>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</si>
  <si>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</si>
  <si>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</si>
  <si>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</si>
  <si>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</si>
  <si>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</si>
  <si>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</si>
  <si>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</si>
  <si>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</si>
  <si>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</si>
  <si>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</si>
  <si>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</si>
  <si>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</si>
  <si>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</si>
  <si>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</si>
  <si>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</si>
  <si>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</si>
  <si>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</si>
  <si>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</si>
  <si>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</si>
  <si>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</si>
  <si>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</si>
  <si>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</si>
  <si>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</si>
  <si>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</si>
  <si>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</si>
  <si>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</si>
  <si>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</si>
  <si>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</si>
  <si>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</si>
  <si>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</si>
  <si>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</si>
  <si>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</si>
  <si>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</si>
  <si>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</si>
  <si>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</si>
  <si>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</si>
  <si>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</si>
  <si>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</si>
  <si>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</si>
  <si>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</si>
  <si>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</si>
  <si>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</si>
  <si>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</si>
  <si>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</si>
  <si>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</si>
  <si>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</si>
  <si>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</si>
  <si>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</si>
  <si>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</si>
  <si>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</si>
  <si>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</si>
  <si>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</si>
  <si>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</si>
  <si>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</si>
  <si>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</si>
  <si>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</si>
  <si>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</si>
  <si>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</si>
  <si>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</si>
  <si>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</si>
  <si>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</si>
  <si>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</si>
  <si>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</si>
  <si>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</si>
  <si>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</si>
  <si>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</si>
  <si>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</si>
  <si>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</si>
  <si>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</si>
  <si>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</si>
  <si>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</si>
  <si>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</si>
  <si>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</si>
  <si>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</si>
  <si>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</si>
  <si>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</si>
  <si>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</si>
  <si>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</si>
  <si>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</si>
  <si>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</si>
  <si>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</si>
  <si>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</si>
  <si>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</si>
  <si>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</si>
  <si>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</si>
  <si>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</si>
  <si>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</si>
  <si>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</si>
  <si>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</si>
  <si>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</si>
  <si>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</si>
  <si>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</si>
  <si>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</si>
  <si>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</si>
  <si>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07/11/18 - VENCIMENTO 14/11/18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</si>
</sst>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611522</v>
      </c>
      <c r="C7" s="9">
        <f t="shared" si="0"/>
        <v>799309</v>
      </c>
      <c r="D7" s="9">
        <f t="shared" si="0"/>
        <v>783832</v>
      </c>
      <c r="E7" s="9">
        <f t="shared" si="0"/>
        <v>530675</v>
      </c>
      <c r="F7" s="9">
        <f t="shared" si="0"/>
        <v>460986</v>
      </c>
      <c r="G7" s="9">
        <f t="shared" si="0"/>
        <v>1171500</v>
      </c>
      <c r="H7" s="9">
        <f t="shared" si="0"/>
        <v>541607</v>
      </c>
      <c r="I7" s="9">
        <f t="shared" si="0"/>
        <v>127950</v>
      </c>
      <c r="J7" s="9">
        <f t="shared" si="0"/>
        <v>325860</v>
      </c>
      <c r="K7" s="9">
        <f t="shared" si="0"/>
        <v>271943</v>
      </c>
      <c r="L7" s="9">
        <f t="shared" si="0"/>
        <v>5625184</v>
      </c>
      <c r="M7" s="49"/>
    </row>
    <row r="8" spans="1:12" ht="17.25" customHeight="1">
      <c r="A8" s="10" t="s">
        <v>38</v>
      </c>
      <c r="B8" s="11">
        <f>B9+B12+B16</f>
        <v>297166</v>
      </c>
      <c r="C8" s="11">
        <f aca="true" t="shared" si="1" ref="C8:K8">C9+C12+C16</f>
        <v>399551</v>
      </c>
      <c r="D8" s="11">
        <f t="shared" si="1"/>
        <v>366985</v>
      </c>
      <c r="E8" s="11">
        <f t="shared" si="1"/>
        <v>267026</v>
      </c>
      <c r="F8" s="11">
        <f t="shared" si="1"/>
        <v>210758</v>
      </c>
      <c r="G8" s="11">
        <f t="shared" si="1"/>
        <v>569407</v>
      </c>
      <c r="H8" s="11">
        <f t="shared" si="1"/>
        <v>288195</v>
      </c>
      <c r="I8" s="11">
        <f t="shared" si="1"/>
        <v>57618</v>
      </c>
      <c r="J8" s="11">
        <f t="shared" si="1"/>
        <v>149890</v>
      </c>
      <c r="K8" s="11">
        <f t="shared" si="1"/>
        <v>136729</v>
      </c>
      <c r="L8" s="11">
        <f aca="true" t="shared" si="2" ref="L8:L29">SUM(B8:K8)</f>
        <v>2743325</v>
      </c>
    </row>
    <row r="9" spans="1:12" ht="17.25" customHeight="1">
      <c r="A9" s="15" t="s">
        <v>16</v>
      </c>
      <c r="B9" s="13">
        <f>+B10+B11</f>
        <v>33825</v>
      </c>
      <c r="C9" s="13">
        <f aca="true" t="shared" si="3" ref="C9:K9">+C10+C11</f>
        <v>48920</v>
      </c>
      <c r="D9" s="13">
        <f t="shared" si="3"/>
        <v>40673</v>
      </c>
      <c r="E9" s="13">
        <f t="shared" si="3"/>
        <v>31532</v>
      </c>
      <c r="F9" s="13">
        <f t="shared" si="3"/>
        <v>19238</v>
      </c>
      <c r="G9" s="13">
        <f t="shared" si="3"/>
        <v>42960</v>
      </c>
      <c r="H9" s="13">
        <f t="shared" si="3"/>
        <v>40796</v>
      </c>
      <c r="I9" s="13">
        <f t="shared" si="3"/>
        <v>7744</v>
      </c>
      <c r="J9" s="13">
        <f t="shared" si="3"/>
        <v>15610</v>
      </c>
      <c r="K9" s="13">
        <f t="shared" si="3"/>
        <v>14409</v>
      </c>
      <c r="L9" s="11">
        <f t="shared" si="2"/>
        <v>295707</v>
      </c>
    </row>
    <row r="10" spans="1:12" ht="17.25" customHeight="1">
      <c r="A10" s="29" t="s">
        <v>17</v>
      </c>
      <c r="B10" s="13">
        <v>33825</v>
      </c>
      <c r="C10" s="13">
        <v>48920</v>
      </c>
      <c r="D10" s="13">
        <v>40673</v>
      </c>
      <c r="E10" s="13">
        <v>31532</v>
      </c>
      <c r="F10" s="13">
        <v>19238</v>
      </c>
      <c r="G10" s="13">
        <v>42960</v>
      </c>
      <c r="H10" s="13">
        <v>40796</v>
      </c>
      <c r="I10" s="13">
        <v>7744</v>
      </c>
      <c r="J10" s="13">
        <v>15610</v>
      </c>
      <c r="K10" s="13">
        <v>14409</v>
      </c>
      <c r="L10" s="11">
        <f t="shared" si="2"/>
        <v>295707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251279</v>
      </c>
      <c r="C12" s="17">
        <f t="shared" si="4"/>
        <v>333800</v>
      </c>
      <c r="D12" s="17">
        <f t="shared" si="4"/>
        <v>312072</v>
      </c>
      <c r="E12" s="17">
        <f t="shared" si="4"/>
        <v>225156</v>
      </c>
      <c r="F12" s="17">
        <f t="shared" si="4"/>
        <v>180554</v>
      </c>
      <c r="G12" s="17">
        <f t="shared" si="4"/>
        <v>498070</v>
      </c>
      <c r="H12" s="17">
        <f t="shared" si="4"/>
        <v>235599</v>
      </c>
      <c r="I12" s="17">
        <f t="shared" si="4"/>
        <v>47193</v>
      </c>
      <c r="J12" s="17">
        <f t="shared" si="4"/>
        <v>127954</v>
      </c>
      <c r="K12" s="17">
        <f t="shared" si="4"/>
        <v>116370</v>
      </c>
      <c r="L12" s="11">
        <f t="shared" si="2"/>
        <v>2328047</v>
      </c>
    </row>
    <row r="13" spans="1:14" s="67" customFormat="1" ht="17.25" customHeight="1">
      <c r="A13" s="74" t="s">
        <v>19</v>
      </c>
      <c r="B13" s="75">
        <v>111056</v>
      </c>
      <c r="C13" s="75">
        <v>155566</v>
      </c>
      <c r="D13" s="75">
        <v>150712</v>
      </c>
      <c r="E13" s="75">
        <v>104195</v>
      </c>
      <c r="F13" s="75">
        <v>85743</v>
      </c>
      <c r="G13" s="75">
        <v>218443</v>
      </c>
      <c r="H13" s="75">
        <v>98965</v>
      </c>
      <c r="I13" s="75">
        <v>23855</v>
      </c>
      <c r="J13" s="75">
        <v>61886</v>
      </c>
      <c r="K13" s="75">
        <v>51713</v>
      </c>
      <c r="L13" s="76">
        <f t="shared" si="2"/>
        <v>1062134</v>
      </c>
      <c r="M13" s="77"/>
      <c r="N13" s="78"/>
    </row>
    <row r="14" spans="1:13" s="67" customFormat="1" ht="17.25" customHeight="1">
      <c r="A14" s="74" t="s">
        <v>20</v>
      </c>
      <c r="B14" s="75">
        <v>121955</v>
      </c>
      <c r="C14" s="75">
        <v>150611</v>
      </c>
      <c r="D14" s="75">
        <v>141687</v>
      </c>
      <c r="E14" s="75">
        <v>104083</v>
      </c>
      <c r="F14" s="75">
        <v>84106</v>
      </c>
      <c r="G14" s="75">
        <v>250109</v>
      </c>
      <c r="H14" s="75">
        <v>112155</v>
      </c>
      <c r="I14" s="75">
        <v>18858</v>
      </c>
      <c r="J14" s="75">
        <v>58888</v>
      </c>
      <c r="K14" s="75">
        <v>57572</v>
      </c>
      <c r="L14" s="76">
        <f t="shared" si="2"/>
        <v>1100024</v>
      </c>
      <c r="M14" s="77"/>
    </row>
    <row r="15" spans="1:12" ht="17.25" customHeight="1">
      <c r="A15" s="14" t="s">
        <v>21</v>
      </c>
      <c r="B15" s="13">
        <v>18268</v>
      </c>
      <c r="C15" s="13">
        <v>27623</v>
      </c>
      <c r="D15" s="13">
        <v>19673</v>
      </c>
      <c r="E15" s="13">
        <v>16878</v>
      </c>
      <c r="F15" s="13">
        <v>10705</v>
      </c>
      <c r="G15" s="13">
        <v>29518</v>
      </c>
      <c r="H15" s="13">
        <v>24479</v>
      </c>
      <c r="I15" s="13">
        <v>4480</v>
      </c>
      <c r="J15" s="13">
        <v>7180</v>
      </c>
      <c r="K15" s="13">
        <v>7085</v>
      </c>
      <c r="L15" s="11">
        <f t="shared" si="2"/>
        <v>165889</v>
      </c>
    </row>
    <row r="16" spans="1:12" ht="17.25" customHeight="1">
      <c r="A16" s="15" t="s">
        <v>34</v>
      </c>
      <c r="B16" s="13">
        <f>B17+B18+B19</f>
        <v>12062</v>
      </c>
      <c r="C16" s="13">
        <f aca="true" t="shared" si="5" ref="C16:K16">C17+C18+C19</f>
        <v>16831</v>
      </c>
      <c r="D16" s="13">
        <f t="shared" si="5"/>
        <v>14240</v>
      </c>
      <c r="E16" s="13">
        <f t="shared" si="5"/>
        <v>10338</v>
      </c>
      <c r="F16" s="13">
        <f t="shared" si="5"/>
        <v>10966</v>
      </c>
      <c r="G16" s="13">
        <f t="shared" si="5"/>
        <v>28377</v>
      </c>
      <c r="H16" s="13">
        <f t="shared" si="5"/>
        <v>11800</v>
      </c>
      <c r="I16" s="13">
        <f t="shared" si="5"/>
        <v>2681</v>
      </c>
      <c r="J16" s="13">
        <f t="shared" si="5"/>
        <v>6326</v>
      </c>
      <c r="K16" s="13">
        <f t="shared" si="5"/>
        <v>5950</v>
      </c>
      <c r="L16" s="11">
        <f t="shared" si="2"/>
        <v>119571</v>
      </c>
    </row>
    <row r="17" spans="1:12" ht="17.25" customHeight="1">
      <c r="A17" s="14" t="s">
        <v>35</v>
      </c>
      <c r="B17" s="13">
        <v>12033</v>
      </c>
      <c r="C17" s="13">
        <v>16803</v>
      </c>
      <c r="D17" s="13">
        <v>14218</v>
      </c>
      <c r="E17" s="13">
        <v>10307</v>
      </c>
      <c r="F17" s="13">
        <v>10948</v>
      </c>
      <c r="G17" s="13">
        <v>28346</v>
      </c>
      <c r="H17" s="13">
        <v>11764</v>
      </c>
      <c r="I17" s="13">
        <v>2679</v>
      </c>
      <c r="J17" s="13">
        <v>6321</v>
      </c>
      <c r="K17" s="13">
        <v>5940</v>
      </c>
      <c r="L17" s="11">
        <f t="shared" si="2"/>
        <v>119359</v>
      </c>
    </row>
    <row r="18" spans="1:12" ht="17.25" customHeight="1">
      <c r="A18" s="14" t="s">
        <v>36</v>
      </c>
      <c r="B18" s="13">
        <v>20</v>
      </c>
      <c r="C18" s="13">
        <v>16</v>
      </c>
      <c r="D18" s="13">
        <v>13</v>
      </c>
      <c r="E18" s="13">
        <v>26</v>
      </c>
      <c r="F18" s="13">
        <v>16</v>
      </c>
      <c r="G18" s="13">
        <v>16</v>
      </c>
      <c r="H18" s="13">
        <v>23</v>
      </c>
      <c r="I18" s="13">
        <v>1</v>
      </c>
      <c r="J18" s="13">
        <v>3</v>
      </c>
      <c r="K18" s="13">
        <v>6</v>
      </c>
      <c r="L18" s="11">
        <f t="shared" si="2"/>
        <v>140</v>
      </c>
    </row>
    <row r="19" spans="1:12" ht="17.25" customHeight="1">
      <c r="A19" s="14" t="s">
        <v>37</v>
      </c>
      <c r="B19" s="13">
        <v>9</v>
      </c>
      <c r="C19" s="13">
        <v>12</v>
      </c>
      <c r="D19" s="13">
        <v>9</v>
      </c>
      <c r="E19" s="13">
        <v>5</v>
      </c>
      <c r="F19" s="13">
        <v>2</v>
      </c>
      <c r="G19" s="13">
        <v>15</v>
      </c>
      <c r="H19" s="13">
        <v>13</v>
      </c>
      <c r="I19" s="13">
        <v>1</v>
      </c>
      <c r="J19" s="13">
        <v>2</v>
      </c>
      <c r="K19" s="13">
        <v>4</v>
      </c>
      <c r="L19" s="11">
        <f t="shared" si="2"/>
        <v>72</v>
      </c>
    </row>
    <row r="20" spans="1:12" ht="17.25" customHeight="1">
      <c r="A20" s="16" t="s">
        <v>22</v>
      </c>
      <c r="B20" s="11">
        <f>+B21+B22+B23</f>
        <v>175577</v>
      </c>
      <c r="C20" s="11">
        <f aca="true" t="shared" si="6" ref="C20:K20">+C21+C22+C23</f>
        <v>201351</v>
      </c>
      <c r="D20" s="11">
        <f t="shared" si="6"/>
        <v>210830</v>
      </c>
      <c r="E20" s="11">
        <f t="shared" si="6"/>
        <v>136330</v>
      </c>
      <c r="F20" s="11">
        <f t="shared" si="6"/>
        <v>149253</v>
      </c>
      <c r="G20" s="11">
        <f t="shared" si="6"/>
        <v>401878</v>
      </c>
      <c r="H20" s="11">
        <f t="shared" si="6"/>
        <v>139567</v>
      </c>
      <c r="I20" s="11">
        <f t="shared" si="6"/>
        <v>35206</v>
      </c>
      <c r="J20" s="11">
        <f t="shared" si="6"/>
        <v>84243</v>
      </c>
      <c r="K20" s="11">
        <f t="shared" si="6"/>
        <v>73199</v>
      </c>
      <c r="L20" s="11">
        <f t="shared" si="2"/>
        <v>1607434</v>
      </c>
    </row>
    <row r="21" spans="1:13" s="67" customFormat="1" ht="17.25" customHeight="1">
      <c r="A21" s="60" t="s">
        <v>23</v>
      </c>
      <c r="B21" s="75">
        <v>86693</v>
      </c>
      <c r="C21" s="75">
        <v>109551</v>
      </c>
      <c r="D21" s="75">
        <v>115908</v>
      </c>
      <c r="E21" s="75">
        <v>72838</v>
      </c>
      <c r="F21" s="75">
        <v>80628</v>
      </c>
      <c r="G21" s="75">
        <v>196434</v>
      </c>
      <c r="H21" s="75">
        <v>71890</v>
      </c>
      <c r="I21" s="75">
        <v>20380</v>
      </c>
      <c r="J21" s="75">
        <v>45588</v>
      </c>
      <c r="K21" s="75">
        <v>36256</v>
      </c>
      <c r="L21" s="76">
        <f t="shared" si="2"/>
        <v>836166</v>
      </c>
      <c r="M21" s="77"/>
    </row>
    <row r="22" spans="1:13" s="67" customFormat="1" ht="17.25" customHeight="1">
      <c r="A22" s="60" t="s">
        <v>24</v>
      </c>
      <c r="B22" s="75">
        <v>80641</v>
      </c>
      <c r="C22" s="75">
        <v>82052</v>
      </c>
      <c r="D22" s="75">
        <v>86524</v>
      </c>
      <c r="E22" s="75">
        <v>57702</v>
      </c>
      <c r="F22" s="75">
        <v>63318</v>
      </c>
      <c r="G22" s="75">
        <v>190188</v>
      </c>
      <c r="H22" s="75">
        <v>59422</v>
      </c>
      <c r="I22" s="75">
        <v>13058</v>
      </c>
      <c r="J22" s="75">
        <v>35712</v>
      </c>
      <c r="K22" s="75">
        <v>34099</v>
      </c>
      <c r="L22" s="76">
        <f t="shared" si="2"/>
        <v>702716</v>
      </c>
      <c r="M22" s="77"/>
    </row>
    <row r="23" spans="1:12" ht="17.25" customHeight="1">
      <c r="A23" s="12" t="s">
        <v>25</v>
      </c>
      <c r="B23" s="13">
        <v>8243</v>
      </c>
      <c r="C23" s="13">
        <v>9748</v>
      </c>
      <c r="D23" s="13">
        <v>8398</v>
      </c>
      <c r="E23" s="13">
        <v>5790</v>
      </c>
      <c r="F23" s="13">
        <v>5307</v>
      </c>
      <c r="G23" s="13">
        <v>15256</v>
      </c>
      <c r="H23" s="13">
        <v>8255</v>
      </c>
      <c r="I23" s="13">
        <v>1768</v>
      </c>
      <c r="J23" s="13">
        <v>2943</v>
      </c>
      <c r="K23" s="13">
        <v>2844</v>
      </c>
      <c r="L23" s="11">
        <f t="shared" si="2"/>
        <v>68552</v>
      </c>
    </row>
    <row r="24" spans="1:13" ht="17.25" customHeight="1">
      <c r="A24" s="16" t="s">
        <v>26</v>
      </c>
      <c r="B24" s="13">
        <f>+B25+B26</f>
        <v>138779</v>
      </c>
      <c r="C24" s="13">
        <f aca="true" t="shared" si="7" ref="C24:K24">+C25+C26</f>
        <v>198407</v>
      </c>
      <c r="D24" s="13">
        <f t="shared" si="7"/>
        <v>206017</v>
      </c>
      <c r="E24" s="13">
        <f t="shared" si="7"/>
        <v>127319</v>
      </c>
      <c r="F24" s="13">
        <f t="shared" si="7"/>
        <v>100975</v>
      </c>
      <c r="G24" s="13">
        <f t="shared" si="7"/>
        <v>200215</v>
      </c>
      <c r="H24" s="13">
        <f t="shared" si="7"/>
        <v>106781</v>
      </c>
      <c r="I24" s="13">
        <f t="shared" si="7"/>
        <v>35126</v>
      </c>
      <c r="J24" s="13">
        <f t="shared" si="7"/>
        <v>91727</v>
      </c>
      <c r="K24" s="13">
        <f t="shared" si="7"/>
        <v>62015</v>
      </c>
      <c r="L24" s="11">
        <f t="shared" si="2"/>
        <v>1267361</v>
      </c>
      <c r="M24" s="50"/>
    </row>
    <row r="25" spans="1:13" ht="17.25" customHeight="1">
      <c r="A25" s="12" t="s">
        <v>39</v>
      </c>
      <c r="B25" s="13">
        <v>81549</v>
      </c>
      <c r="C25" s="13">
        <v>119181</v>
      </c>
      <c r="D25" s="13">
        <v>125630</v>
      </c>
      <c r="E25" s="13">
        <v>79588</v>
      </c>
      <c r="F25" s="13">
        <v>59381</v>
      </c>
      <c r="G25" s="13">
        <v>123054</v>
      </c>
      <c r="H25" s="13">
        <v>64728</v>
      </c>
      <c r="I25" s="13">
        <v>23570</v>
      </c>
      <c r="J25" s="13">
        <v>53455</v>
      </c>
      <c r="K25" s="13">
        <v>36035</v>
      </c>
      <c r="L25" s="11">
        <f t="shared" si="2"/>
        <v>766171</v>
      </c>
      <c r="M25" s="49"/>
    </row>
    <row r="26" spans="1:13" ht="17.25" customHeight="1">
      <c r="A26" s="12" t="s">
        <v>40</v>
      </c>
      <c r="B26" s="13">
        <v>57230</v>
      </c>
      <c r="C26" s="13">
        <v>79226</v>
      </c>
      <c r="D26" s="13">
        <v>80387</v>
      </c>
      <c r="E26" s="13">
        <v>47731</v>
      </c>
      <c r="F26" s="13">
        <v>41594</v>
      </c>
      <c r="G26" s="13">
        <v>77161</v>
      </c>
      <c r="H26" s="13">
        <v>42053</v>
      </c>
      <c r="I26" s="13">
        <v>11556</v>
      </c>
      <c r="J26" s="13">
        <v>38272</v>
      </c>
      <c r="K26" s="13">
        <v>25980</v>
      </c>
      <c r="L26" s="11">
        <f t="shared" si="2"/>
        <v>501190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7064</v>
      </c>
      <c r="I27" s="11">
        <v>0</v>
      </c>
      <c r="J27" s="11">
        <v>0</v>
      </c>
      <c r="K27" s="11">
        <v>0</v>
      </c>
      <c r="L27" s="11">
        <f t="shared" si="2"/>
        <v>7064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95</v>
      </c>
      <c r="L29" s="11">
        <f t="shared" si="2"/>
        <v>95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12169.15</v>
      </c>
      <c r="I37" s="19">
        <v>0</v>
      </c>
      <c r="J37" s="19">
        <v>0</v>
      </c>
      <c r="K37" s="19">
        <v>0</v>
      </c>
      <c r="L37" s="23">
        <f>SUM(B37:K37)</f>
        <v>12169.15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1993922.46</v>
      </c>
      <c r="C49" s="22">
        <f aca="true" t="shared" si="11" ref="C49:H49">+C50+C62</f>
        <v>2914387.7800000007</v>
      </c>
      <c r="D49" s="22">
        <f t="shared" si="11"/>
        <v>3149918.98</v>
      </c>
      <c r="E49" s="22">
        <f t="shared" si="11"/>
        <v>1862410.1199999999</v>
      </c>
      <c r="F49" s="22">
        <f t="shared" si="11"/>
        <v>1650313.8399999999</v>
      </c>
      <c r="G49" s="22">
        <f t="shared" si="11"/>
        <v>3417900.0400000005</v>
      </c>
      <c r="H49" s="22">
        <f t="shared" si="11"/>
        <v>1825991.5999999999</v>
      </c>
      <c r="I49" s="22">
        <f>+I50+I62</f>
        <v>666325.22</v>
      </c>
      <c r="J49" s="22">
        <f>+J50+J62</f>
        <v>1116273.5300000003</v>
      </c>
      <c r="K49" s="22">
        <f>+K50+K62</f>
        <v>881183.95</v>
      </c>
      <c r="L49" s="22">
        <f aca="true" t="shared" si="12" ref="L49:L62">SUM(B49:K49)</f>
        <v>19478627.52</v>
      </c>
    </row>
    <row r="50" spans="1:12" ht="17.25" customHeight="1">
      <c r="A50" s="16" t="s">
        <v>60</v>
      </c>
      <c r="B50" s="23">
        <f>SUM(B51:B61)</f>
        <v>1977066.6199999999</v>
      </c>
      <c r="C50" s="23">
        <f aca="true" t="shared" si="13" ref="C50:K50">SUM(C51:C61)</f>
        <v>2891039.5800000005</v>
      </c>
      <c r="D50" s="23">
        <f t="shared" si="13"/>
        <v>3129113.2</v>
      </c>
      <c r="E50" s="23">
        <f t="shared" si="13"/>
        <v>1838969.74</v>
      </c>
      <c r="F50" s="23">
        <f t="shared" si="13"/>
        <v>1636907.8199999998</v>
      </c>
      <c r="G50" s="23">
        <f t="shared" si="13"/>
        <v>3396355.8400000003</v>
      </c>
      <c r="H50" s="23">
        <f t="shared" si="13"/>
        <v>1809846.2699999998</v>
      </c>
      <c r="I50" s="23">
        <f t="shared" si="13"/>
        <v>666325.22</v>
      </c>
      <c r="J50" s="23">
        <f t="shared" si="13"/>
        <v>1102305.9600000002</v>
      </c>
      <c r="K50" s="23">
        <f t="shared" si="13"/>
        <v>881183.95</v>
      </c>
      <c r="L50" s="23">
        <f t="shared" si="12"/>
        <v>19329114.2</v>
      </c>
    </row>
    <row r="51" spans="1:12" ht="17.25" customHeight="1">
      <c r="A51" s="34" t="s">
        <v>61</v>
      </c>
      <c r="B51" s="23">
        <f aca="true" t="shared" si="14" ref="B51:H51">ROUND(B32*B7,2)</f>
        <v>1927700.8</v>
      </c>
      <c r="C51" s="23">
        <f t="shared" si="14"/>
        <v>2819402.64</v>
      </c>
      <c r="D51" s="23">
        <f t="shared" si="14"/>
        <v>3045422.47</v>
      </c>
      <c r="E51" s="23">
        <f t="shared" si="14"/>
        <v>1792301.75</v>
      </c>
      <c r="F51" s="23">
        <f t="shared" si="14"/>
        <v>1574036.7</v>
      </c>
      <c r="G51" s="23">
        <f t="shared" si="14"/>
        <v>3304098.6</v>
      </c>
      <c r="H51" s="23">
        <f t="shared" si="14"/>
        <v>1751502.88</v>
      </c>
      <c r="I51" s="23">
        <f>ROUND(I32*I7,2)</f>
        <v>666325.22</v>
      </c>
      <c r="J51" s="23">
        <f>ROUND(J32*J7,2)</f>
        <v>1072731.12</v>
      </c>
      <c r="K51" s="23">
        <f>ROUND(K32*K7,2)</f>
        <v>875357.32</v>
      </c>
      <c r="L51" s="23">
        <f t="shared" si="12"/>
        <v>18828879.5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12169.15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12169.15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20805.78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149513.32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-204203.90000000002</v>
      </c>
      <c r="C66" s="35">
        <f t="shared" si="15"/>
        <v>-225272.34</v>
      </c>
      <c r="D66" s="35">
        <f t="shared" si="15"/>
        <v>-209630.71000000002</v>
      </c>
      <c r="E66" s="35">
        <f t="shared" si="15"/>
        <v>-244523.41999999998</v>
      </c>
      <c r="F66" s="35">
        <f t="shared" si="15"/>
        <v>-174128.63</v>
      </c>
      <c r="G66" s="35">
        <f t="shared" si="15"/>
        <v>-291785</v>
      </c>
      <c r="H66" s="35">
        <f t="shared" si="15"/>
        <v>-179010.32</v>
      </c>
      <c r="I66" s="35">
        <f t="shared" si="15"/>
        <v>-143503.15</v>
      </c>
      <c r="J66" s="35">
        <f t="shared" si="15"/>
        <v>-73910</v>
      </c>
      <c r="K66" s="35">
        <f t="shared" si="15"/>
        <v>-65947.22</v>
      </c>
      <c r="L66" s="35">
        <f aca="true" t="shared" si="16" ref="L66:L116">SUM(B66:K66)</f>
        <v>-1811914.69</v>
      </c>
    </row>
    <row r="67" spans="1:12" ht="18.75" customHeight="1">
      <c r="A67" s="16" t="s">
        <v>73</v>
      </c>
      <c r="B67" s="35">
        <f aca="true" t="shared" si="17" ref="B67:K67">B68+B69+B70+B71+B72+B73</f>
        <v>-188165.48</v>
      </c>
      <c r="C67" s="35">
        <f t="shared" si="17"/>
        <v>-201969.68</v>
      </c>
      <c r="D67" s="35">
        <f t="shared" si="17"/>
        <v>-186517.38</v>
      </c>
      <c r="E67" s="35">
        <f t="shared" si="17"/>
        <v>-229088.68</v>
      </c>
      <c r="F67" s="35">
        <f t="shared" si="17"/>
        <v>-160456</v>
      </c>
      <c r="G67" s="35">
        <f t="shared" si="17"/>
        <v>-257463.41999999998</v>
      </c>
      <c r="H67" s="35">
        <f t="shared" si="17"/>
        <v>-163184</v>
      </c>
      <c r="I67" s="35">
        <f t="shared" si="17"/>
        <v>-30976</v>
      </c>
      <c r="J67" s="35">
        <f t="shared" si="17"/>
        <v>-62440</v>
      </c>
      <c r="K67" s="35">
        <f t="shared" si="17"/>
        <v>-58016</v>
      </c>
      <c r="L67" s="35">
        <f t="shared" si="16"/>
        <v>-1538276.64</v>
      </c>
    </row>
    <row r="68" spans="1:13" s="67" customFormat="1" ht="18.75" customHeight="1">
      <c r="A68" s="60" t="s">
        <v>144</v>
      </c>
      <c r="B68" s="63">
        <f>-ROUND(B9*$D$3,2)</f>
        <v>-135300</v>
      </c>
      <c r="C68" s="63">
        <f aca="true" t="shared" si="18" ref="C68:J68">-ROUND(C9*$D$3,2)</f>
        <v>-195680</v>
      </c>
      <c r="D68" s="63">
        <f t="shared" si="18"/>
        <v>-162692</v>
      </c>
      <c r="E68" s="63">
        <f t="shared" si="18"/>
        <v>-126128</v>
      </c>
      <c r="F68" s="63">
        <f t="shared" si="18"/>
        <v>-76952</v>
      </c>
      <c r="G68" s="63">
        <f t="shared" si="18"/>
        <v>-171840</v>
      </c>
      <c r="H68" s="63">
        <f t="shared" si="18"/>
        <v>-163184</v>
      </c>
      <c r="I68" s="63">
        <f t="shared" si="18"/>
        <v>-30976</v>
      </c>
      <c r="J68" s="63">
        <f t="shared" si="18"/>
        <v>-62440</v>
      </c>
      <c r="K68" s="63">
        <f>-ROUND((K9+K29)*$D$3,2)</f>
        <v>-58016</v>
      </c>
      <c r="L68" s="63">
        <f t="shared" si="16"/>
        <v>-1183208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-496</v>
      </c>
      <c r="C70" s="35">
        <v>-304</v>
      </c>
      <c r="D70" s="35">
        <v>-272</v>
      </c>
      <c r="E70" s="35">
        <v>-476</v>
      </c>
      <c r="F70" s="35">
        <v>-520</v>
      </c>
      <c r="G70" s="35">
        <v>-320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-2388</v>
      </c>
    </row>
    <row r="71" spans="1:12" ht="18.75" customHeight="1">
      <c r="A71" s="12" t="s">
        <v>76</v>
      </c>
      <c r="B71" s="35">
        <v>-3688</v>
      </c>
      <c r="C71" s="35">
        <v>-1148</v>
      </c>
      <c r="D71" s="35">
        <v>-1596</v>
      </c>
      <c r="E71" s="35">
        <v>-1868</v>
      </c>
      <c r="F71" s="35">
        <v>-840</v>
      </c>
      <c r="G71" s="35">
        <v>-420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-9560</v>
      </c>
    </row>
    <row r="72" spans="1:12" ht="18.75" customHeight="1">
      <c r="A72" s="12" t="s">
        <v>77</v>
      </c>
      <c r="B72" s="35">
        <v>-48681.48</v>
      </c>
      <c r="C72" s="35">
        <v>-4837.68</v>
      </c>
      <c r="D72" s="35">
        <v>-21957.38</v>
      </c>
      <c r="E72" s="35">
        <v>-100616.68</v>
      </c>
      <c r="F72" s="35">
        <v>-82144</v>
      </c>
      <c r="G72" s="35">
        <v>-84883.42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-343120.64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-273638.05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1789718.56</v>
      </c>
      <c r="C114" s="24">
        <f t="shared" si="20"/>
        <v>2689115.4400000004</v>
      </c>
      <c r="D114" s="24">
        <f t="shared" si="20"/>
        <v>2940288.27</v>
      </c>
      <c r="E114" s="24">
        <f t="shared" si="20"/>
        <v>1617886.7</v>
      </c>
      <c r="F114" s="24">
        <f t="shared" si="20"/>
        <v>1476185.21</v>
      </c>
      <c r="G114" s="24">
        <f t="shared" si="20"/>
        <v>3126115.0400000005</v>
      </c>
      <c r="H114" s="24">
        <f t="shared" si="20"/>
        <v>1646981.2799999998</v>
      </c>
      <c r="I114" s="24">
        <f>+I115+I116</f>
        <v>522822.06999999995</v>
      </c>
      <c r="J114" s="24">
        <f>+J115+J116</f>
        <v>1042363.5300000001</v>
      </c>
      <c r="K114" s="24">
        <f>+K115+K116</f>
        <v>815236.73</v>
      </c>
      <c r="L114" s="45">
        <f t="shared" si="16"/>
        <v>17666712.830000002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1772862.72</v>
      </c>
      <c r="C115" s="24">
        <f t="shared" si="21"/>
        <v>2665767.24</v>
      </c>
      <c r="D115" s="24">
        <f t="shared" si="21"/>
        <v>2919482.49</v>
      </c>
      <c r="E115" s="24">
        <f t="shared" si="21"/>
        <v>1594446.32</v>
      </c>
      <c r="F115" s="24">
        <f t="shared" si="21"/>
        <v>1462779.19</v>
      </c>
      <c r="G115" s="24">
        <f t="shared" si="21"/>
        <v>3104570.8400000003</v>
      </c>
      <c r="H115" s="24">
        <f t="shared" si="21"/>
        <v>1630835.9499999997</v>
      </c>
      <c r="I115" s="24">
        <f t="shared" si="21"/>
        <v>522822.06999999995</v>
      </c>
      <c r="J115" s="24">
        <f t="shared" si="21"/>
        <v>1028395.9600000002</v>
      </c>
      <c r="K115" s="24">
        <f t="shared" si="21"/>
        <v>815236.73</v>
      </c>
      <c r="L115" s="45">
        <f t="shared" si="16"/>
        <v>17517199.509999998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20805.78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149513.32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17666712.84</v>
      </c>
      <c r="M122" s="51"/>
    </row>
    <row r="123" spans="1:12" ht="18.75" customHeight="1">
      <c r="A123" s="26" t="s">
        <v>123</v>
      </c>
      <c r="B123" s="27">
        <v>231198.71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231198.71</v>
      </c>
    </row>
    <row r="124" spans="1:12" ht="18.75" customHeight="1">
      <c r="A124" s="26" t="s">
        <v>124</v>
      </c>
      <c r="B124" s="27">
        <v>1558519.85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1558519.85</v>
      </c>
    </row>
    <row r="125" spans="1:12" ht="18.75" customHeight="1">
      <c r="A125" s="26" t="s">
        <v>125</v>
      </c>
      <c r="B125" s="38">
        <v>0</v>
      </c>
      <c r="C125" s="27">
        <v>2689115.44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2689115.44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2735924.51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2735924.51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204363.78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204363.78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1601707.83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1601707.83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16178.86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16178.86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456368.27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456368.27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111723.62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111723.62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908093.31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908093.31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907385.24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907385.24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72742.86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72742.86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422679.55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422679.55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447018.32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447018.32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1276289.08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1276289.08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585240.28</v>
      </c>
      <c r="I139" s="38">
        <v>0</v>
      </c>
      <c r="J139" s="38">
        <v>0</v>
      </c>
      <c r="K139" s="38">
        <v>0</v>
      </c>
      <c r="L139" s="39">
        <f t="shared" si="23"/>
        <v>585240.28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1061741</v>
      </c>
      <c r="I140" s="38">
        <v>0</v>
      </c>
      <c r="J140" s="38">
        <v>0</v>
      </c>
      <c r="K140" s="38">
        <v>0</v>
      </c>
      <c r="L140" s="39">
        <f t="shared" si="23"/>
        <v>1061741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522822.07</v>
      </c>
      <c r="J141" s="38">
        <v>0</v>
      </c>
      <c r="K141" s="38">
        <v>0</v>
      </c>
      <c r="L141" s="39">
        <f t="shared" si="23"/>
        <v>522822.07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1042363.53</v>
      </c>
      <c r="K142" s="18">
        <v>0</v>
      </c>
      <c r="L142" s="39">
        <f t="shared" si="23"/>
        <v>1042363.53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815236.73</v>
      </c>
      <c r="L143" s="42">
        <f t="shared" si="23"/>
        <v>815236.73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1042363.5300000001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2018-11-13T18:09:45Z</dcterms:modified>
  <cp:category/>
  <cp:version/>
  <cp:contentType/>
  <cp:contentStatus/>
</cp:coreProperties>
</file>