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<sst xmlns="http://schemas.openxmlformats.org/spreadsheetml/2006/main" count="149" uniqueCount="149">
  <si>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</si>
  <si>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</si>
  <si>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</si>
  <si>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</si>
  <si>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</si>
  <si>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</si>
  <si>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</si>
  <si>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</si>
  <si>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</si>
  <si>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</si>
  <si>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</si>
  <si>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</si>
  <si>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</si>
  <si>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</si>
  <si>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</si>
  <si>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</si>
  <si>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</si>
  <si>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</si>
  <si>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</si>
  <si>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</si>
  <si>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</si>
  <si>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</si>
  <si>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</si>
  <si>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</si>
  <si>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</si>
  <si>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</si>
  <si>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</si>
  <si>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</si>
  <si>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</si>
  <si>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</si>
  <si>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</si>
  <si>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</si>
  <si>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</si>
  <si>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</si>
  <si>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</si>
  <si>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</si>
  <si>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</si>
  <si>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</si>
  <si>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</si>
  <si>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</si>
  <si>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</si>
  <si>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</si>
  <si>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</si>
  <si>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</si>
  <si>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</si>
  <si>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</si>
  <si>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</si>
  <si>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</si>
  <si>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</si>
  <si>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</si>
  <si>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</si>
  <si>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</si>
  <si>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</si>
  <si>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</si>
  <si>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</si>
  <si>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</si>
  <si>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</si>
  <si>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</si>
  <si>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</si>
  <si>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</si>
  <si>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</si>
  <si>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</si>
  <si>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</si>
  <si>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</si>
  <si>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</si>
  <si>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</si>
  <si>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</si>
  <si>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</si>
  <si>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</si>
  <si>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</si>
  <si>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</si>
  <si>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</si>
  <si>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</si>
  <si>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</si>
  <si>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</si>
  <si>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</si>
  <si>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</si>
  <si>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</si>
  <si>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</si>
  <si>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</si>
  <si>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</si>
  <si>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</si>
  <si>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</si>
  <si>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</si>
  <si>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</si>
  <si>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</si>
  <si>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</si>
  <si>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</si>
  <si>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</si>
  <si>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</si>
  <si>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</si>
  <si>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</si>
  <si>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</si>
  <si>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</si>
  <si>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</si>
  <si>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</si>
  <si>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</si>
  <si>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</si>
  <si>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</si>
  <si>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</si>
  <si>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</si>
  <si>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</si>
  <si>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</si>
  <si>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</si>
  <si>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</si>
  <si>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</si>
  <si>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</si>
  <si>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</si>
  <si>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</si>
  <si>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</si>
  <si>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</si>
  <si>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</si>
  <si>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</si>
  <si>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</si>
  <si>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</si>
  <si>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</si>
  <si>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</si>
  <si>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</si>
  <si>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</si>
  <si>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</si>
  <si>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</si>
  <si>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</si>
  <si>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</si>
  <si>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</si>
  <si>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</si>
  <si>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</si>
  <si>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</si>
  <si>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</si>
  <si>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</si>
  <si>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</si>
  <si>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</si>
  <si>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</si>
  <si>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</si>
  <si>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</si>
  <si>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</si>
  <si>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</si>
  <si>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</si>
  <si>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</si>
  <si>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</si>
  <si>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</si>
  <si>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</si>
  <si>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</si>
  <si>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</si>
  <si>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</si>
  <si>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</si>
  <si>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05/11/18 - VENCIMENTO 12/11/18</t>
  </si>
  <si>
    <t>7.3. Revisão de Remuneração pelo Transporte Coletivo ¹</t>
  </si>
  <si>
    <t xml:space="preserve">   Remuneração USP set/18.</t>
  </si>
  <si>
    <t>¹  Pagamento de combustível não fóssil de out/18.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</si>
</sst>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37">
      <selection activeCell="A148" sqref="A148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587479</v>
      </c>
      <c r="C7" s="9">
        <f t="shared" si="0"/>
        <v>775775</v>
      </c>
      <c r="D7" s="9">
        <f t="shared" si="0"/>
        <v>778936</v>
      </c>
      <c r="E7" s="9">
        <f t="shared" si="0"/>
        <v>511018</v>
      </c>
      <c r="F7" s="9">
        <f t="shared" si="0"/>
        <v>442060</v>
      </c>
      <c r="G7" s="9">
        <f t="shared" si="0"/>
        <v>1124703</v>
      </c>
      <c r="H7" s="9">
        <f t="shared" si="0"/>
        <v>518801</v>
      </c>
      <c r="I7" s="9">
        <f t="shared" si="0"/>
        <v>123436</v>
      </c>
      <c r="J7" s="9">
        <f t="shared" si="0"/>
        <v>315442</v>
      </c>
      <c r="K7" s="9">
        <f t="shared" si="0"/>
        <v>257919</v>
      </c>
      <c r="L7" s="9">
        <f t="shared" si="0"/>
        <v>5435569</v>
      </c>
      <c r="M7" s="49"/>
    </row>
    <row r="8" spans="1:12" ht="17.25" customHeight="1">
      <c r="A8" s="10" t="s">
        <v>38</v>
      </c>
      <c r="B8" s="11">
        <f>B9+B12+B16</f>
        <v>282902</v>
      </c>
      <c r="C8" s="11">
        <f aca="true" t="shared" si="1" ref="C8:K8">C9+C12+C16</f>
        <v>383888</v>
      </c>
      <c r="D8" s="11">
        <f t="shared" si="1"/>
        <v>354087</v>
      </c>
      <c r="E8" s="11">
        <f t="shared" si="1"/>
        <v>254518</v>
      </c>
      <c r="F8" s="11">
        <f t="shared" si="1"/>
        <v>200861</v>
      </c>
      <c r="G8" s="11">
        <f t="shared" si="1"/>
        <v>544569</v>
      </c>
      <c r="H8" s="11">
        <f t="shared" si="1"/>
        <v>272938</v>
      </c>
      <c r="I8" s="11">
        <f t="shared" si="1"/>
        <v>54956</v>
      </c>
      <c r="J8" s="11">
        <f t="shared" si="1"/>
        <v>144247</v>
      </c>
      <c r="K8" s="11">
        <f t="shared" si="1"/>
        <v>129371</v>
      </c>
      <c r="L8" s="11">
        <f aca="true" t="shared" si="2" ref="L8:L29">SUM(B8:K8)</f>
        <v>2622337</v>
      </c>
    </row>
    <row r="9" spans="1:12" ht="17.25" customHeight="1">
      <c r="A9" s="15" t="s">
        <v>16</v>
      </c>
      <c r="B9" s="13">
        <f>+B10+B11</f>
        <v>34291</v>
      </c>
      <c r="C9" s="13">
        <f aca="true" t="shared" si="3" ref="C9:K9">+C10+C11</f>
        <v>50810</v>
      </c>
      <c r="D9" s="13">
        <f t="shared" si="3"/>
        <v>42162</v>
      </c>
      <c r="E9" s="13">
        <f t="shared" si="3"/>
        <v>31294</v>
      </c>
      <c r="F9" s="13">
        <f t="shared" si="3"/>
        <v>19810</v>
      </c>
      <c r="G9" s="13">
        <f t="shared" si="3"/>
        <v>44377</v>
      </c>
      <c r="H9" s="13">
        <f t="shared" si="3"/>
        <v>40902</v>
      </c>
      <c r="I9" s="13">
        <f t="shared" si="3"/>
        <v>7843</v>
      </c>
      <c r="J9" s="13">
        <f t="shared" si="3"/>
        <v>15948</v>
      </c>
      <c r="K9" s="13">
        <f t="shared" si="3"/>
        <v>14580</v>
      </c>
      <c r="L9" s="11">
        <f t="shared" si="2"/>
        <v>302017</v>
      </c>
    </row>
    <row r="10" spans="1:12" ht="17.25" customHeight="1">
      <c r="A10" s="29" t="s">
        <v>17</v>
      </c>
      <c r="B10" s="13">
        <v>34291</v>
      </c>
      <c r="C10" s="13">
        <v>50810</v>
      </c>
      <c r="D10" s="13">
        <v>42162</v>
      </c>
      <c r="E10" s="13">
        <v>31294</v>
      </c>
      <c r="F10" s="13">
        <v>19810</v>
      </c>
      <c r="G10" s="13">
        <v>44377</v>
      </c>
      <c r="H10" s="13">
        <v>40902</v>
      </c>
      <c r="I10" s="13">
        <v>7843</v>
      </c>
      <c r="J10" s="13">
        <v>15948</v>
      </c>
      <c r="K10" s="13">
        <v>14580</v>
      </c>
      <c r="L10" s="11">
        <f t="shared" si="2"/>
        <v>302017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237229</v>
      </c>
      <c r="C12" s="17">
        <f t="shared" si="4"/>
        <v>317097</v>
      </c>
      <c r="D12" s="17">
        <f t="shared" si="4"/>
        <v>297853</v>
      </c>
      <c r="E12" s="17">
        <f t="shared" si="4"/>
        <v>213388</v>
      </c>
      <c r="F12" s="17">
        <f t="shared" si="4"/>
        <v>170452</v>
      </c>
      <c r="G12" s="17">
        <f t="shared" si="4"/>
        <v>473198</v>
      </c>
      <c r="H12" s="17">
        <f t="shared" si="4"/>
        <v>221107</v>
      </c>
      <c r="I12" s="17">
        <f t="shared" si="4"/>
        <v>44665</v>
      </c>
      <c r="J12" s="17">
        <f t="shared" si="4"/>
        <v>122406</v>
      </c>
      <c r="K12" s="17">
        <f t="shared" si="4"/>
        <v>109114</v>
      </c>
      <c r="L12" s="11">
        <f t="shared" si="2"/>
        <v>2206509</v>
      </c>
    </row>
    <row r="13" spans="1:14" s="67" customFormat="1" ht="17.25" customHeight="1">
      <c r="A13" s="74" t="s">
        <v>19</v>
      </c>
      <c r="B13" s="75">
        <v>104476</v>
      </c>
      <c r="C13" s="75">
        <v>147862</v>
      </c>
      <c r="D13" s="75">
        <v>145043</v>
      </c>
      <c r="E13" s="75">
        <v>99383</v>
      </c>
      <c r="F13" s="75">
        <v>80577</v>
      </c>
      <c r="G13" s="75">
        <v>209276</v>
      </c>
      <c r="H13" s="75">
        <v>93239</v>
      </c>
      <c r="I13" s="75">
        <v>22570</v>
      </c>
      <c r="J13" s="75">
        <v>59339</v>
      </c>
      <c r="K13" s="75">
        <v>48364</v>
      </c>
      <c r="L13" s="76">
        <f t="shared" si="2"/>
        <v>1010129</v>
      </c>
      <c r="M13" s="77"/>
      <c r="N13" s="78"/>
    </row>
    <row r="14" spans="1:13" s="67" customFormat="1" ht="17.25" customHeight="1">
      <c r="A14" s="74" t="s">
        <v>20</v>
      </c>
      <c r="B14" s="75">
        <v>116552</v>
      </c>
      <c r="C14" s="75">
        <v>144733</v>
      </c>
      <c r="D14" s="75">
        <v>135415</v>
      </c>
      <c r="E14" s="75">
        <v>98971</v>
      </c>
      <c r="F14" s="75">
        <v>80362</v>
      </c>
      <c r="G14" s="75">
        <v>238213</v>
      </c>
      <c r="H14" s="75">
        <v>105891</v>
      </c>
      <c r="I14" s="75">
        <v>18138</v>
      </c>
      <c r="J14" s="75">
        <v>56822</v>
      </c>
      <c r="K14" s="75">
        <v>54532</v>
      </c>
      <c r="L14" s="76">
        <f t="shared" si="2"/>
        <v>1049629</v>
      </c>
      <c r="M14" s="77"/>
    </row>
    <row r="15" spans="1:12" ht="17.25" customHeight="1">
      <c r="A15" s="14" t="s">
        <v>21</v>
      </c>
      <c r="B15" s="13">
        <v>16201</v>
      </c>
      <c r="C15" s="13">
        <v>24502</v>
      </c>
      <c r="D15" s="13">
        <v>17395</v>
      </c>
      <c r="E15" s="13">
        <v>15034</v>
      </c>
      <c r="F15" s="13">
        <v>9513</v>
      </c>
      <c r="G15" s="13">
        <v>25709</v>
      </c>
      <c r="H15" s="13">
        <v>21977</v>
      </c>
      <c r="I15" s="13">
        <v>3957</v>
      </c>
      <c r="J15" s="13">
        <v>6245</v>
      </c>
      <c r="K15" s="13">
        <v>6218</v>
      </c>
      <c r="L15" s="11">
        <f t="shared" si="2"/>
        <v>146751</v>
      </c>
    </row>
    <row r="16" spans="1:12" ht="17.25" customHeight="1">
      <c r="A16" s="15" t="s">
        <v>34</v>
      </c>
      <c r="B16" s="13">
        <f>B17+B18+B19</f>
        <v>11382</v>
      </c>
      <c r="C16" s="13">
        <f aca="true" t="shared" si="5" ref="C16:K16">C17+C18+C19</f>
        <v>15981</v>
      </c>
      <c r="D16" s="13">
        <f t="shared" si="5"/>
        <v>14072</v>
      </c>
      <c r="E16" s="13">
        <f t="shared" si="5"/>
        <v>9836</v>
      </c>
      <c r="F16" s="13">
        <f t="shared" si="5"/>
        <v>10599</v>
      </c>
      <c r="G16" s="13">
        <f t="shared" si="5"/>
        <v>26994</v>
      </c>
      <c r="H16" s="13">
        <f t="shared" si="5"/>
        <v>10929</v>
      </c>
      <c r="I16" s="13">
        <f t="shared" si="5"/>
        <v>2448</v>
      </c>
      <c r="J16" s="13">
        <f t="shared" si="5"/>
        <v>5893</v>
      </c>
      <c r="K16" s="13">
        <f t="shared" si="5"/>
        <v>5677</v>
      </c>
      <c r="L16" s="11">
        <f t="shared" si="2"/>
        <v>113811</v>
      </c>
    </row>
    <row r="17" spans="1:12" ht="17.25" customHeight="1">
      <c r="A17" s="14" t="s">
        <v>35</v>
      </c>
      <c r="B17" s="13">
        <v>11354</v>
      </c>
      <c r="C17" s="13">
        <v>15965</v>
      </c>
      <c r="D17" s="13">
        <v>14046</v>
      </c>
      <c r="E17" s="13">
        <v>9810</v>
      </c>
      <c r="F17" s="13">
        <v>10580</v>
      </c>
      <c r="G17" s="13">
        <v>26938</v>
      </c>
      <c r="H17" s="13">
        <v>10901</v>
      </c>
      <c r="I17" s="13">
        <v>2442</v>
      </c>
      <c r="J17" s="13">
        <v>5887</v>
      </c>
      <c r="K17" s="13">
        <v>5664</v>
      </c>
      <c r="L17" s="11">
        <f t="shared" si="2"/>
        <v>113587</v>
      </c>
    </row>
    <row r="18" spans="1:12" ht="17.25" customHeight="1">
      <c r="A18" s="14" t="s">
        <v>36</v>
      </c>
      <c r="B18" s="13">
        <v>19</v>
      </c>
      <c r="C18" s="13">
        <v>11</v>
      </c>
      <c r="D18" s="13">
        <v>14</v>
      </c>
      <c r="E18" s="13">
        <v>19</v>
      </c>
      <c r="F18" s="13">
        <v>15</v>
      </c>
      <c r="G18" s="13">
        <v>29</v>
      </c>
      <c r="H18" s="13">
        <v>21</v>
      </c>
      <c r="I18" s="13">
        <v>3</v>
      </c>
      <c r="J18" s="13">
        <v>0</v>
      </c>
      <c r="K18" s="13">
        <v>5</v>
      </c>
      <c r="L18" s="11">
        <f t="shared" si="2"/>
        <v>136</v>
      </c>
    </row>
    <row r="19" spans="1:12" ht="17.25" customHeight="1">
      <c r="A19" s="14" t="s">
        <v>37</v>
      </c>
      <c r="B19" s="13">
        <v>9</v>
      </c>
      <c r="C19" s="13">
        <v>5</v>
      </c>
      <c r="D19" s="13">
        <v>12</v>
      </c>
      <c r="E19" s="13">
        <v>7</v>
      </c>
      <c r="F19" s="13">
        <v>4</v>
      </c>
      <c r="G19" s="13">
        <v>27</v>
      </c>
      <c r="H19" s="13">
        <v>7</v>
      </c>
      <c r="I19" s="13">
        <v>3</v>
      </c>
      <c r="J19" s="13">
        <v>6</v>
      </c>
      <c r="K19" s="13">
        <v>8</v>
      </c>
      <c r="L19" s="11">
        <f t="shared" si="2"/>
        <v>88</v>
      </c>
    </row>
    <row r="20" spans="1:12" ht="17.25" customHeight="1">
      <c r="A20" s="16" t="s">
        <v>22</v>
      </c>
      <c r="B20" s="11">
        <f>+B21+B22+B23</f>
        <v>167103</v>
      </c>
      <c r="C20" s="11">
        <f aca="true" t="shared" si="6" ref="C20:K20">+C21+C22+C23</f>
        <v>192062</v>
      </c>
      <c r="D20" s="11">
        <f t="shared" si="6"/>
        <v>210681</v>
      </c>
      <c r="E20" s="11">
        <f t="shared" si="6"/>
        <v>130050</v>
      </c>
      <c r="F20" s="11">
        <f t="shared" si="6"/>
        <v>140302</v>
      </c>
      <c r="G20" s="11">
        <f t="shared" si="6"/>
        <v>378679</v>
      </c>
      <c r="H20" s="11">
        <f t="shared" si="6"/>
        <v>133209</v>
      </c>
      <c r="I20" s="11">
        <f t="shared" si="6"/>
        <v>33231</v>
      </c>
      <c r="J20" s="11">
        <f t="shared" si="6"/>
        <v>79673</v>
      </c>
      <c r="K20" s="11">
        <f t="shared" si="6"/>
        <v>68094</v>
      </c>
      <c r="L20" s="11">
        <f t="shared" si="2"/>
        <v>1533084</v>
      </c>
    </row>
    <row r="21" spans="1:13" s="67" customFormat="1" ht="17.25" customHeight="1">
      <c r="A21" s="60" t="s">
        <v>23</v>
      </c>
      <c r="B21" s="75">
        <v>82484</v>
      </c>
      <c r="C21" s="75">
        <v>104909</v>
      </c>
      <c r="D21" s="75">
        <v>117558</v>
      </c>
      <c r="E21" s="75">
        <v>69806</v>
      </c>
      <c r="F21" s="75">
        <v>76149</v>
      </c>
      <c r="G21" s="75">
        <v>187911</v>
      </c>
      <c r="H21" s="75">
        <v>69525</v>
      </c>
      <c r="I21" s="75">
        <v>19394</v>
      </c>
      <c r="J21" s="75">
        <v>43172</v>
      </c>
      <c r="K21" s="75">
        <v>33790</v>
      </c>
      <c r="L21" s="76">
        <f t="shared" si="2"/>
        <v>804698</v>
      </c>
      <c r="M21" s="77"/>
    </row>
    <row r="22" spans="1:13" s="67" customFormat="1" ht="17.25" customHeight="1">
      <c r="A22" s="60" t="s">
        <v>24</v>
      </c>
      <c r="B22" s="75">
        <v>77238</v>
      </c>
      <c r="C22" s="75">
        <v>78534</v>
      </c>
      <c r="D22" s="75">
        <v>85430</v>
      </c>
      <c r="E22" s="75">
        <v>55147</v>
      </c>
      <c r="F22" s="75">
        <v>59526</v>
      </c>
      <c r="G22" s="75">
        <v>177962</v>
      </c>
      <c r="H22" s="75">
        <v>56250</v>
      </c>
      <c r="I22" s="75">
        <v>12237</v>
      </c>
      <c r="J22" s="75">
        <v>33726</v>
      </c>
      <c r="K22" s="75">
        <v>31853</v>
      </c>
      <c r="L22" s="76">
        <f t="shared" si="2"/>
        <v>667903</v>
      </c>
      <c r="M22" s="77"/>
    </row>
    <row r="23" spans="1:12" ht="17.25" customHeight="1">
      <c r="A23" s="12" t="s">
        <v>25</v>
      </c>
      <c r="B23" s="13">
        <v>7381</v>
      </c>
      <c r="C23" s="13">
        <v>8619</v>
      </c>
      <c r="D23" s="13">
        <v>7693</v>
      </c>
      <c r="E23" s="13">
        <v>5097</v>
      </c>
      <c r="F23" s="13">
        <v>4627</v>
      </c>
      <c r="G23" s="13">
        <v>12806</v>
      </c>
      <c r="H23" s="13">
        <v>7434</v>
      </c>
      <c r="I23" s="13">
        <v>1600</v>
      </c>
      <c r="J23" s="13">
        <v>2775</v>
      </c>
      <c r="K23" s="13">
        <v>2451</v>
      </c>
      <c r="L23" s="11">
        <f t="shared" si="2"/>
        <v>60483</v>
      </c>
    </row>
    <row r="24" spans="1:13" ht="17.25" customHeight="1">
      <c r="A24" s="16" t="s">
        <v>26</v>
      </c>
      <c r="B24" s="13">
        <f>+B25+B26</f>
        <v>137474</v>
      </c>
      <c r="C24" s="13">
        <f aca="true" t="shared" si="7" ref="C24:K24">+C25+C26</f>
        <v>199825</v>
      </c>
      <c r="D24" s="13">
        <f t="shared" si="7"/>
        <v>214168</v>
      </c>
      <c r="E24" s="13">
        <f t="shared" si="7"/>
        <v>126450</v>
      </c>
      <c r="F24" s="13">
        <f t="shared" si="7"/>
        <v>100897</v>
      </c>
      <c r="G24" s="13">
        <f t="shared" si="7"/>
        <v>201455</v>
      </c>
      <c r="H24" s="13">
        <f t="shared" si="7"/>
        <v>105924</v>
      </c>
      <c r="I24" s="13">
        <f t="shared" si="7"/>
        <v>35249</v>
      </c>
      <c r="J24" s="13">
        <f t="shared" si="7"/>
        <v>91522</v>
      </c>
      <c r="K24" s="13">
        <f t="shared" si="7"/>
        <v>60454</v>
      </c>
      <c r="L24" s="11">
        <f t="shared" si="2"/>
        <v>1273418</v>
      </c>
      <c r="M24" s="50"/>
    </row>
    <row r="25" spans="1:13" ht="17.25" customHeight="1">
      <c r="A25" s="12" t="s">
        <v>39</v>
      </c>
      <c r="B25" s="13">
        <v>77222</v>
      </c>
      <c r="C25" s="13">
        <v>117730</v>
      </c>
      <c r="D25" s="13">
        <v>129437</v>
      </c>
      <c r="E25" s="13">
        <v>77468</v>
      </c>
      <c r="F25" s="13">
        <v>57833</v>
      </c>
      <c r="G25" s="13">
        <v>118815</v>
      </c>
      <c r="H25" s="13">
        <v>62205</v>
      </c>
      <c r="I25" s="13">
        <v>23290</v>
      </c>
      <c r="J25" s="13">
        <v>52137</v>
      </c>
      <c r="K25" s="13">
        <v>34134</v>
      </c>
      <c r="L25" s="11">
        <f t="shared" si="2"/>
        <v>750271</v>
      </c>
      <c r="M25" s="49"/>
    </row>
    <row r="26" spans="1:13" ht="17.25" customHeight="1">
      <c r="A26" s="12" t="s">
        <v>40</v>
      </c>
      <c r="B26" s="13">
        <v>60252</v>
      </c>
      <c r="C26" s="13">
        <v>82095</v>
      </c>
      <c r="D26" s="13">
        <v>84731</v>
      </c>
      <c r="E26" s="13">
        <v>48982</v>
      </c>
      <c r="F26" s="13">
        <v>43064</v>
      </c>
      <c r="G26" s="13">
        <v>82640</v>
      </c>
      <c r="H26" s="13">
        <v>43719</v>
      </c>
      <c r="I26" s="13">
        <v>11959</v>
      </c>
      <c r="J26" s="13">
        <v>39385</v>
      </c>
      <c r="K26" s="13">
        <v>26320</v>
      </c>
      <c r="L26" s="11">
        <f t="shared" si="2"/>
        <v>523147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6730</v>
      </c>
      <c r="I27" s="11">
        <v>0</v>
      </c>
      <c r="J27" s="11">
        <v>0</v>
      </c>
      <c r="K27" s="11">
        <v>0</v>
      </c>
      <c r="L27" s="11">
        <f t="shared" si="2"/>
        <v>6730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84</v>
      </c>
      <c r="L29" s="11">
        <f t="shared" si="2"/>
        <v>84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13249.27</v>
      </c>
      <c r="I37" s="19">
        <v>0</v>
      </c>
      <c r="J37" s="19">
        <v>0</v>
      </c>
      <c r="K37" s="19">
        <v>0</v>
      </c>
      <c r="L37" s="23">
        <f>SUM(B37:K37)</f>
        <v>13249.27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1918131.71</v>
      </c>
      <c r="C49" s="22">
        <f aca="true" t="shared" si="11" ref="C49:H49">+C50+C62</f>
        <v>2831376.3000000007</v>
      </c>
      <c r="D49" s="22">
        <f t="shared" si="11"/>
        <v>3130896.55</v>
      </c>
      <c r="E49" s="22">
        <f t="shared" si="11"/>
        <v>1796020.5599999998</v>
      </c>
      <c r="F49" s="22">
        <f t="shared" si="11"/>
        <v>1585691.01</v>
      </c>
      <c r="G49" s="22">
        <f t="shared" si="11"/>
        <v>3285913.7800000003</v>
      </c>
      <c r="H49" s="22">
        <f t="shared" si="11"/>
        <v>1753319.3900000001</v>
      </c>
      <c r="I49" s="22">
        <f>+I50+I62</f>
        <v>642817.66</v>
      </c>
      <c r="J49" s="22">
        <f>+J50+J62</f>
        <v>1081977.4700000002</v>
      </c>
      <c r="K49" s="22">
        <f>+K50+K62</f>
        <v>836042.1</v>
      </c>
      <c r="L49" s="22">
        <f aca="true" t="shared" si="12" ref="L49:L62">SUM(B49:K49)</f>
        <v>18862186.53</v>
      </c>
    </row>
    <row r="50" spans="1:12" ht="17.25" customHeight="1">
      <c r="A50" s="16" t="s">
        <v>60</v>
      </c>
      <c r="B50" s="23">
        <f>SUM(B51:B61)</f>
        <v>1901275.8699999999</v>
      </c>
      <c r="C50" s="23">
        <f aca="true" t="shared" si="13" ref="C50:K50">SUM(C51:C61)</f>
        <v>2808028.1000000006</v>
      </c>
      <c r="D50" s="23">
        <f t="shared" si="13"/>
        <v>3110090.77</v>
      </c>
      <c r="E50" s="23">
        <f t="shared" si="13"/>
        <v>1772580.18</v>
      </c>
      <c r="F50" s="23">
        <f t="shared" si="13"/>
        <v>1572284.99</v>
      </c>
      <c r="G50" s="23">
        <f t="shared" si="13"/>
        <v>3264369.58</v>
      </c>
      <c r="H50" s="23">
        <f t="shared" si="13"/>
        <v>1737174.06</v>
      </c>
      <c r="I50" s="23">
        <f t="shared" si="13"/>
        <v>642817.66</v>
      </c>
      <c r="J50" s="23">
        <f t="shared" si="13"/>
        <v>1068009.9000000001</v>
      </c>
      <c r="K50" s="23">
        <f t="shared" si="13"/>
        <v>836042.1</v>
      </c>
      <c r="L50" s="23">
        <f t="shared" si="12"/>
        <v>18712673.21</v>
      </c>
    </row>
    <row r="51" spans="1:12" ht="17.25" customHeight="1">
      <c r="A51" s="34" t="s">
        <v>61</v>
      </c>
      <c r="B51" s="23">
        <f aca="true" t="shared" si="14" ref="B51:H51">ROUND(B32*B7,2)</f>
        <v>1851910.05</v>
      </c>
      <c r="C51" s="23">
        <f t="shared" si="14"/>
        <v>2736391.16</v>
      </c>
      <c r="D51" s="23">
        <f t="shared" si="14"/>
        <v>3026400.04</v>
      </c>
      <c r="E51" s="23">
        <f t="shared" si="14"/>
        <v>1725912.19</v>
      </c>
      <c r="F51" s="23">
        <f t="shared" si="14"/>
        <v>1509413.87</v>
      </c>
      <c r="G51" s="23">
        <f t="shared" si="14"/>
        <v>3172112.34</v>
      </c>
      <c r="H51" s="23">
        <f t="shared" si="14"/>
        <v>1677750.55</v>
      </c>
      <c r="I51" s="23">
        <f>ROUND(I32*I7,2)</f>
        <v>642817.66</v>
      </c>
      <c r="J51" s="23">
        <f>ROUND(J32*J7,2)</f>
        <v>1038435.06</v>
      </c>
      <c r="K51" s="23">
        <f>ROUND(K32*K7,2)</f>
        <v>830215.47</v>
      </c>
      <c r="L51" s="23">
        <f t="shared" si="12"/>
        <v>18211358.389999997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13249.27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13249.27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20805.78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149513.32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-218068.52000000002</v>
      </c>
      <c r="C66" s="35">
        <f t="shared" si="15"/>
        <v>-231686.45</v>
      </c>
      <c r="D66" s="35">
        <f t="shared" si="15"/>
        <v>-214984.03000000003</v>
      </c>
      <c r="E66" s="35">
        <f t="shared" si="15"/>
        <v>-241023.53999999998</v>
      </c>
      <c r="F66" s="35">
        <f t="shared" si="15"/>
        <v>-136756.72999999998</v>
      </c>
      <c r="G66" s="35">
        <f t="shared" si="15"/>
        <v>-301447.47000000003</v>
      </c>
      <c r="H66" s="35">
        <f t="shared" si="15"/>
        <v>-180550.02000000002</v>
      </c>
      <c r="I66" s="35">
        <f t="shared" si="15"/>
        <v>-143899.15</v>
      </c>
      <c r="J66" s="35">
        <f t="shared" si="15"/>
        <v>-75262</v>
      </c>
      <c r="K66" s="35">
        <f t="shared" si="15"/>
        <v>-66587.22</v>
      </c>
      <c r="L66" s="35">
        <f aca="true" t="shared" si="16" ref="L66:L116">SUM(B66:K66)</f>
        <v>-1810265.13</v>
      </c>
    </row>
    <row r="67" spans="1:12" ht="18.75" customHeight="1">
      <c r="A67" s="16" t="s">
        <v>73</v>
      </c>
      <c r="B67" s="35">
        <f aca="true" t="shared" si="17" ref="B67:K67">B68+B69+B70+B71+B72+B73</f>
        <v>-202030.1</v>
      </c>
      <c r="C67" s="35">
        <f t="shared" si="17"/>
        <v>-208383.79</v>
      </c>
      <c r="D67" s="35">
        <f t="shared" si="17"/>
        <v>-191870.7</v>
      </c>
      <c r="E67" s="35">
        <f t="shared" si="17"/>
        <v>-225588.8</v>
      </c>
      <c r="F67" s="35">
        <f t="shared" si="17"/>
        <v>-176328.22999999998</v>
      </c>
      <c r="G67" s="35">
        <f t="shared" si="17"/>
        <v>-267125.89</v>
      </c>
      <c r="H67" s="35">
        <f t="shared" si="17"/>
        <v>-163608</v>
      </c>
      <c r="I67" s="35">
        <f t="shared" si="17"/>
        <v>-31372</v>
      </c>
      <c r="J67" s="35">
        <f t="shared" si="17"/>
        <v>-63792</v>
      </c>
      <c r="K67" s="35">
        <f t="shared" si="17"/>
        <v>-58656</v>
      </c>
      <c r="L67" s="35">
        <f t="shared" si="16"/>
        <v>-1588755.5100000002</v>
      </c>
    </row>
    <row r="68" spans="1:13" s="67" customFormat="1" ht="18.75" customHeight="1">
      <c r="A68" s="60" t="s">
        <v>143</v>
      </c>
      <c r="B68" s="63">
        <f>-ROUND(B9*$D$3,2)</f>
        <v>-137164</v>
      </c>
      <c r="C68" s="63">
        <f aca="true" t="shared" si="18" ref="C68:J68">-ROUND(C9*$D$3,2)</f>
        <v>-203240</v>
      </c>
      <c r="D68" s="63">
        <f t="shared" si="18"/>
        <v>-168648</v>
      </c>
      <c r="E68" s="63">
        <f t="shared" si="18"/>
        <v>-125176</v>
      </c>
      <c r="F68" s="63">
        <f t="shared" si="18"/>
        <v>-79240</v>
      </c>
      <c r="G68" s="63">
        <f t="shared" si="18"/>
        <v>-177508</v>
      </c>
      <c r="H68" s="63">
        <f t="shared" si="18"/>
        <v>-163608</v>
      </c>
      <c r="I68" s="63">
        <f t="shared" si="18"/>
        <v>-31372</v>
      </c>
      <c r="J68" s="63">
        <f t="shared" si="18"/>
        <v>-63792</v>
      </c>
      <c r="K68" s="63">
        <f>-ROUND((K9+K29)*$D$3,2)</f>
        <v>-58656</v>
      </c>
      <c r="L68" s="63">
        <f t="shared" si="16"/>
        <v>-1208404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-600</v>
      </c>
      <c r="C70" s="35">
        <v>-224</v>
      </c>
      <c r="D70" s="35">
        <v>-248</v>
      </c>
      <c r="E70" s="35">
        <v>-232</v>
      </c>
      <c r="F70" s="35">
        <v>-472</v>
      </c>
      <c r="G70" s="35">
        <v>-220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-1996</v>
      </c>
    </row>
    <row r="71" spans="1:12" ht="18.75" customHeight="1">
      <c r="A71" s="12" t="s">
        <v>76</v>
      </c>
      <c r="B71" s="35">
        <v>-3164</v>
      </c>
      <c r="C71" s="35">
        <v>-1288</v>
      </c>
      <c r="D71" s="35">
        <v>-1456</v>
      </c>
      <c r="E71" s="35">
        <v>-1552</v>
      </c>
      <c r="F71" s="35">
        <v>-1140</v>
      </c>
      <c r="G71" s="35">
        <v>-868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-9468</v>
      </c>
    </row>
    <row r="72" spans="1:12" ht="18.75" customHeight="1">
      <c r="A72" s="12" t="s">
        <v>77</v>
      </c>
      <c r="B72" s="35">
        <v>-61102.1</v>
      </c>
      <c r="C72" s="35">
        <v>-3631.79</v>
      </c>
      <c r="D72" s="35">
        <v>-21518.7</v>
      </c>
      <c r="E72" s="35">
        <v>-98628.8</v>
      </c>
      <c r="F72" s="35">
        <v>-95476.23</v>
      </c>
      <c r="G72" s="35">
        <v>-88529.89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-368887.51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-23113.33</v>
      </c>
      <c r="E74" s="63">
        <f t="shared" si="19"/>
        <v>-15434.74</v>
      </c>
      <c r="F74" s="35">
        <f t="shared" si="19"/>
        <v>-13672.63</v>
      </c>
      <c r="G74" s="35">
        <f t="shared" si="19"/>
        <v>-34321.58</v>
      </c>
      <c r="H74" s="63">
        <f t="shared" si="19"/>
        <v>-15826.32</v>
      </c>
      <c r="I74" s="35">
        <f t="shared" si="19"/>
        <v>-112527.15</v>
      </c>
      <c r="J74" s="63">
        <f t="shared" si="19"/>
        <v>-11470</v>
      </c>
      <c r="K74" s="63">
        <f t="shared" si="19"/>
        <v>-7931.22</v>
      </c>
      <c r="L74" s="63">
        <f t="shared" si="16"/>
        <v>-273638.05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19">
        <v>0</v>
      </c>
      <c r="C111" s="19">
        <v>0</v>
      </c>
      <c r="D111" s="19">
        <v>0</v>
      </c>
      <c r="E111" s="19">
        <v>0</v>
      </c>
      <c r="F111" s="63">
        <v>53244.13</v>
      </c>
      <c r="G111" s="19">
        <v>0</v>
      </c>
      <c r="H111" s="63">
        <v>-1115.7</v>
      </c>
      <c r="I111" s="19">
        <v>0</v>
      </c>
      <c r="J111" s="19">
        <v>0</v>
      </c>
      <c r="K111" s="19">
        <v>0</v>
      </c>
      <c r="L111" s="63">
        <f t="shared" si="16"/>
        <v>52128.43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1700063.19</v>
      </c>
      <c r="C114" s="24">
        <f t="shared" si="20"/>
        <v>2599689.8500000006</v>
      </c>
      <c r="D114" s="24">
        <f t="shared" si="20"/>
        <v>2915912.5199999996</v>
      </c>
      <c r="E114" s="24">
        <f t="shared" si="20"/>
        <v>1554997.0199999998</v>
      </c>
      <c r="F114" s="24">
        <f t="shared" si="20"/>
        <v>1448934.28</v>
      </c>
      <c r="G114" s="24">
        <f t="shared" si="20"/>
        <v>2984466.31</v>
      </c>
      <c r="H114" s="24">
        <f t="shared" si="20"/>
        <v>1572769.37</v>
      </c>
      <c r="I114" s="24">
        <f>+I115+I116</f>
        <v>498918.51</v>
      </c>
      <c r="J114" s="24">
        <f>+J115+J116</f>
        <v>1006715.4700000001</v>
      </c>
      <c r="K114" s="24">
        <f>+K115+K116</f>
        <v>769454.88</v>
      </c>
      <c r="L114" s="45">
        <f t="shared" si="16"/>
        <v>17051921.4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1683207.3499999999</v>
      </c>
      <c r="C115" s="24">
        <f t="shared" si="21"/>
        <v>2576341.6500000004</v>
      </c>
      <c r="D115" s="24">
        <f t="shared" si="21"/>
        <v>2895106.7399999998</v>
      </c>
      <c r="E115" s="24">
        <f t="shared" si="21"/>
        <v>1531556.64</v>
      </c>
      <c r="F115" s="24">
        <f t="shared" si="21"/>
        <v>1435528.26</v>
      </c>
      <c r="G115" s="24">
        <f t="shared" si="21"/>
        <v>2962922.11</v>
      </c>
      <c r="H115" s="24">
        <f t="shared" si="21"/>
        <v>1556624.04</v>
      </c>
      <c r="I115" s="24">
        <f t="shared" si="21"/>
        <v>498918.51</v>
      </c>
      <c r="J115" s="24">
        <f t="shared" si="21"/>
        <v>992747.9000000001</v>
      </c>
      <c r="K115" s="24">
        <f t="shared" si="21"/>
        <v>769454.88</v>
      </c>
      <c r="L115" s="45">
        <f t="shared" si="16"/>
        <v>16902408.08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20805.78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149513.32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17051921.41</v>
      </c>
      <c r="M122" s="51"/>
    </row>
    <row r="123" spans="1:12" ht="18.75" customHeight="1">
      <c r="A123" s="26" t="s">
        <v>122</v>
      </c>
      <c r="B123" s="27">
        <v>213750.91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213750.91</v>
      </c>
    </row>
    <row r="124" spans="1:12" ht="18.75" customHeight="1">
      <c r="A124" s="26" t="s">
        <v>123</v>
      </c>
      <c r="B124" s="27">
        <v>1486312.28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1486312.28</v>
      </c>
    </row>
    <row r="125" spans="1:12" ht="18.75" customHeight="1">
      <c r="A125" s="26" t="s">
        <v>124</v>
      </c>
      <c r="B125" s="38">
        <v>0</v>
      </c>
      <c r="C125" s="27">
        <v>2599689.85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2599689.85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2713255.05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2713255.05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202657.47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202657.47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1539447.06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1539447.06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15549.97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15549.97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487822.09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487822.09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105893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105893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855219.19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855219.19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869895.32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869895.32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69961.6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69961.6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406969.24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406969.24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430841.97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430841.97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1206798.18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1206798.18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556219.1000000001</v>
      </c>
      <c r="I139" s="38">
        <v>0</v>
      </c>
      <c r="J139" s="38">
        <v>0</v>
      </c>
      <c r="K139" s="38">
        <v>0</v>
      </c>
      <c r="L139" s="39">
        <f t="shared" si="23"/>
        <v>556219.1000000001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1016550.27</v>
      </c>
      <c r="I140" s="38">
        <v>0</v>
      </c>
      <c r="J140" s="38">
        <v>0</v>
      </c>
      <c r="K140" s="38">
        <v>0</v>
      </c>
      <c r="L140" s="39">
        <f t="shared" si="23"/>
        <v>1016550.27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498918.51</v>
      </c>
      <c r="J141" s="38">
        <v>0</v>
      </c>
      <c r="K141" s="38">
        <v>0</v>
      </c>
      <c r="L141" s="39">
        <f t="shared" si="23"/>
        <v>498918.51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1006715.47</v>
      </c>
      <c r="K142" s="18">
        <v>0</v>
      </c>
      <c r="L142" s="39">
        <f t="shared" si="23"/>
        <v>1006715.47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769454.88</v>
      </c>
      <c r="L143" s="42">
        <f t="shared" si="23"/>
        <v>769454.88</v>
      </c>
    </row>
    <row r="144" spans="1:12" ht="18.75" customHeight="1">
      <c r="A144" s="69" t="s">
        <v>148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1006715.4700000001</v>
      </c>
      <c r="K144" s="47"/>
      <c r="L144" s="48"/>
    </row>
    <row r="145" ht="18" customHeight="1">
      <c r="A145" s="69" t="s">
        <v>147</v>
      </c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2018-11-09T17:24:18Z</dcterms:modified>
  <cp:category/>
  <cp:version/>
  <cp:contentType/>
  <cp:contentStatus/>
</cp:coreProperties>
</file>