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<sst xmlns="http://schemas.openxmlformats.org/spreadsheetml/2006/main" count="147" uniqueCount="147">
  <si>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</si>
  <si>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</si>
  <si>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</si>
  <si>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</si>
  <si>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</si>
  <si>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</si>
  <si>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</si>
  <si>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</si>
  <si>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</si>
  <si>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</si>
  <si>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</si>
  <si>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</si>
  <si>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</si>
  <si>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</si>
  <si>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</si>
  <si>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</si>
  <si>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</si>
  <si>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</si>
  <si>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</si>
  <si>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</si>
  <si>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</si>
  <si>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</si>
  <si>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</si>
  <si>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</si>
  <si>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</si>
  <si>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</si>
  <si>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</si>
  <si>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</si>
  <si>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</si>
  <si>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</si>
  <si>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</si>
  <si>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</si>
  <si>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</si>
  <si>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</si>
  <si>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</si>
  <si>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</si>
  <si>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</si>
  <si>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</si>
  <si>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</si>
  <si>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</si>
  <si>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</si>
  <si>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</si>
  <si>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</si>
  <si>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</si>
  <si>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</si>
  <si>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</si>
  <si>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</si>
  <si>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</si>
  <si>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</si>
  <si>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</si>
  <si>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</si>
  <si>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</si>
  <si>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</si>
  <si>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</si>
  <si>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</si>
  <si>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</si>
  <si>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</si>
  <si>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</si>
  <si>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</si>
  <si>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</si>
  <si>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</si>
  <si>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</si>
  <si>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</si>
  <si>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</si>
  <si>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</si>
  <si>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</si>
  <si>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</si>
  <si>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</si>
  <si>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</si>
  <si>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</si>
  <si>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</si>
  <si>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</si>
  <si>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</si>
  <si>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</si>
  <si>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</si>
  <si>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</si>
  <si>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</si>
  <si>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</si>
  <si>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</si>
  <si>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</si>
  <si>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</si>
  <si>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</si>
  <si>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</si>
  <si>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</si>
  <si>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</si>
  <si>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</si>
  <si>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</si>
  <si>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</si>
  <si>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</si>
  <si>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</si>
  <si>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</si>
  <si>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</si>
  <si>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</si>
  <si>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</si>
  <si>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</si>
  <si>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</si>
  <si>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</si>
  <si>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</si>
  <si>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</si>
  <si>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</si>
  <si>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</si>
  <si>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</si>
  <si>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</si>
  <si>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</si>
  <si>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</si>
  <si>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</si>
  <si>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</si>
  <si>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</si>
  <si>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</si>
  <si>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</si>
  <si>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</si>
  <si>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</si>
  <si>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</si>
  <si>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</si>
  <si>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</si>
  <si>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</si>
  <si>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</si>
  <si>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</si>
  <si>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</si>
  <si>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</si>
  <si>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</si>
  <si>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</si>
  <si>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</si>
  <si>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</si>
  <si>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</si>
  <si>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</si>
  <si>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</si>
  <si>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</si>
  <si>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</si>
  <si>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</si>
  <si>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</si>
  <si>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</si>
  <si>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</si>
  <si>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</si>
  <si>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</si>
  <si>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</si>
  <si>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</si>
  <si>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</si>
  <si>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</si>
  <si>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</si>
  <si>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</si>
  <si>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</si>
  <si>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</si>
  <si>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</si>
  <si>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</si>
  <si>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</si>
  <si>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03/11/18 - VENCIMENTO 09/11/18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</si>
</sst>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285781</v>
      </c>
      <c r="C7" s="9">
        <f t="shared" si="0"/>
        <v>377332</v>
      </c>
      <c r="D7" s="9">
        <f t="shared" si="0"/>
        <v>418056</v>
      </c>
      <c r="E7" s="9">
        <f t="shared" si="0"/>
        <v>232107</v>
      </c>
      <c r="F7" s="9">
        <f t="shared" si="0"/>
        <v>227384</v>
      </c>
      <c r="G7" s="9">
        <f t="shared" si="0"/>
        <v>560242</v>
      </c>
      <c r="H7" s="9">
        <f t="shared" si="0"/>
        <v>221957</v>
      </c>
      <c r="I7" s="9">
        <f t="shared" si="0"/>
        <v>56325</v>
      </c>
      <c r="J7" s="9">
        <f t="shared" si="0"/>
        <v>167906</v>
      </c>
      <c r="K7" s="9">
        <f t="shared" si="0"/>
        <v>129664</v>
      </c>
      <c r="L7" s="9">
        <f t="shared" si="0"/>
        <v>2676754</v>
      </c>
      <c r="M7" s="49"/>
    </row>
    <row r="8" spans="1:12" ht="17.25" customHeight="1">
      <c r="A8" s="10" t="s">
        <v>38</v>
      </c>
      <c r="B8" s="11">
        <f>B9+B12+B16</f>
        <v>137520</v>
      </c>
      <c r="C8" s="11">
        <f aca="true" t="shared" si="1" ref="C8:K8">C9+C12+C16</f>
        <v>190032</v>
      </c>
      <c r="D8" s="11">
        <f t="shared" si="1"/>
        <v>196885</v>
      </c>
      <c r="E8" s="11">
        <f t="shared" si="1"/>
        <v>117468</v>
      </c>
      <c r="F8" s="11">
        <f t="shared" si="1"/>
        <v>102688</v>
      </c>
      <c r="G8" s="11">
        <f t="shared" si="1"/>
        <v>268701</v>
      </c>
      <c r="H8" s="11">
        <f t="shared" si="1"/>
        <v>120894</v>
      </c>
      <c r="I8" s="11">
        <f t="shared" si="1"/>
        <v>25472</v>
      </c>
      <c r="J8" s="11">
        <f t="shared" si="1"/>
        <v>78868</v>
      </c>
      <c r="K8" s="11">
        <f t="shared" si="1"/>
        <v>65192</v>
      </c>
      <c r="L8" s="11">
        <f aca="true" t="shared" si="2" ref="L8:L29">SUM(B8:K8)</f>
        <v>1303720</v>
      </c>
    </row>
    <row r="9" spans="1:12" ht="17.25" customHeight="1">
      <c r="A9" s="15" t="s">
        <v>16</v>
      </c>
      <c r="B9" s="13">
        <f>+B10+B11</f>
        <v>21683</v>
      </c>
      <c r="C9" s="13">
        <f aca="true" t="shared" si="3" ref="C9:K9">+C10+C11</f>
        <v>33918</v>
      </c>
      <c r="D9" s="13">
        <f t="shared" si="3"/>
        <v>30533</v>
      </c>
      <c r="E9" s="13">
        <f t="shared" si="3"/>
        <v>19477</v>
      </c>
      <c r="F9" s="13">
        <f t="shared" si="3"/>
        <v>11781</v>
      </c>
      <c r="G9" s="13">
        <f t="shared" si="3"/>
        <v>25485</v>
      </c>
      <c r="H9" s="13">
        <f t="shared" si="3"/>
        <v>21389</v>
      </c>
      <c r="I9" s="13">
        <f t="shared" si="3"/>
        <v>5088</v>
      </c>
      <c r="J9" s="13">
        <f t="shared" si="3"/>
        <v>11353</v>
      </c>
      <c r="K9" s="13">
        <f t="shared" si="3"/>
        <v>8879</v>
      </c>
      <c r="L9" s="11">
        <f t="shared" si="2"/>
        <v>189586</v>
      </c>
    </row>
    <row r="10" spans="1:12" ht="17.25" customHeight="1">
      <c r="A10" s="29" t="s">
        <v>17</v>
      </c>
      <c r="B10" s="13">
        <v>21683</v>
      </c>
      <c r="C10" s="13">
        <v>33918</v>
      </c>
      <c r="D10" s="13">
        <v>30533</v>
      </c>
      <c r="E10" s="13">
        <v>19477</v>
      </c>
      <c r="F10" s="13">
        <v>11781</v>
      </c>
      <c r="G10" s="13">
        <v>25485</v>
      </c>
      <c r="H10" s="13">
        <v>21389</v>
      </c>
      <c r="I10" s="13">
        <v>5088</v>
      </c>
      <c r="J10" s="13">
        <v>11353</v>
      </c>
      <c r="K10" s="13">
        <v>8879</v>
      </c>
      <c r="L10" s="11">
        <f t="shared" si="2"/>
        <v>189586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109381</v>
      </c>
      <c r="C12" s="17">
        <f t="shared" si="4"/>
        <v>146883</v>
      </c>
      <c r="D12" s="17">
        <f t="shared" si="4"/>
        <v>157257</v>
      </c>
      <c r="E12" s="17">
        <f t="shared" si="4"/>
        <v>92582</v>
      </c>
      <c r="F12" s="17">
        <f t="shared" si="4"/>
        <v>84370</v>
      </c>
      <c r="G12" s="17">
        <f t="shared" si="4"/>
        <v>227564</v>
      </c>
      <c r="H12" s="17">
        <f t="shared" si="4"/>
        <v>94288</v>
      </c>
      <c r="I12" s="17">
        <f t="shared" si="4"/>
        <v>19038</v>
      </c>
      <c r="J12" s="17">
        <f t="shared" si="4"/>
        <v>63846</v>
      </c>
      <c r="K12" s="17">
        <f t="shared" si="4"/>
        <v>52823</v>
      </c>
      <c r="L12" s="11">
        <f t="shared" si="2"/>
        <v>1048032</v>
      </c>
    </row>
    <row r="13" spans="1:14" s="67" customFormat="1" ht="17.25" customHeight="1">
      <c r="A13" s="74" t="s">
        <v>19</v>
      </c>
      <c r="B13" s="75">
        <v>50371</v>
      </c>
      <c r="C13" s="75">
        <v>72563</v>
      </c>
      <c r="D13" s="75">
        <v>79250</v>
      </c>
      <c r="E13" s="75">
        <v>45237</v>
      </c>
      <c r="F13" s="75">
        <v>40136</v>
      </c>
      <c r="G13" s="75">
        <v>96626</v>
      </c>
      <c r="H13" s="75">
        <v>40303</v>
      </c>
      <c r="I13" s="75">
        <v>10252</v>
      </c>
      <c r="J13" s="75">
        <v>31535</v>
      </c>
      <c r="K13" s="75">
        <v>23551</v>
      </c>
      <c r="L13" s="76">
        <f t="shared" si="2"/>
        <v>489824</v>
      </c>
      <c r="M13" s="77"/>
      <c r="N13" s="78"/>
    </row>
    <row r="14" spans="1:13" s="67" customFormat="1" ht="17.25" customHeight="1">
      <c r="A14" s="74" t="s">
        <v>20</v>
      </c>
      <c r="B14" s="75">
        <v>54545</v>
      </c>
      <c r="C14" s="75">
        <v>67869</v>
      </c>
      <c r="D14" s="75">
        <v>73011</v>
      </c>
      <c r="E14" s="75">
        <v>43520</v>
      </c>
      <c r="F14" s="75">
        <v>41736</v>
      </c>
      <c r="G14" s="75">
        <v>123896</v>
      </c>
      <c r="H14" s="75">
        <v>48937</v>
      </c>
      <c r="I14" s="75">
        <v>7902</v>
      </c>
      <c r="J14" s="75">
        <v>30516</v>
      </c>
      <c r="K14" s="75">
        <v>27591</v>
      </c>
      <c r="L14" s="76">
        <f t="shared" si="2"/>
        <v>519523</v>
      </c>
      <c r="M14" s="77"/>
    </row>
    <row r="15" spans="1:12" ht="17.25" customHeight="1">
      <c r="A15" s="14" t="s">
        <v>21</v>
      </c>
      <c r="B15" s="13">
        <v>4465</v>
      </c>
      <c r="C15" s="13">
        <v>6451</v>
      </c>
      <c r="D15" s="13">
        <v>4996</v>
      </c>
      <c r="E15" s="13">
        <v>3825</v>
      </c>
      <c r="F15" s="13">
        <v>2498</v>
      </c>
      <c r="G15" s="13">
        <v>7042</v>
      </c>
      <c r="H15" s="13">
        <v>5048</v>
      </c>
      <c r="I15" s="13">
        <v>884</v>
      </c>
      <c r="J15" s="13">
        <v>1795</v>
      </c>
      <c r="K15" s="13">
        <v>1681</v>
      </c>
      <c r="L15" s="11">
        <f t="shared" si="2"/>
        <v>38685</v>
      </c>
    </row>
    <row r="16" spans="1:12" ht="17.25" customHeight="1">
      <c r="A16" s="15" t="s">
        <v>34</v>
      </c>
      <c r="B16" s="13">
        <f>B17+B18+B19</f>
        <v>6456</v>
      </c>
      <c r="C16" s="13">
        <f aca="true" t="shared" si="5" ref="C16:K16">C17+C18+C19</f>
        <v>9231</v>
      </c>
      <c r="D16" s="13">
        <f t="shared" si="5"/>
        <v>9095</v>
      </c>
      <c r="E16" s="13">
        <f t="shared" si="5"/>
        <v>5409</v>
      </c>
      <c r="F16" s="13">
        <f t="shared" si="5"/>
        <v>6537</v>
      </c>
      <c r="G16" s="13">
        <f t="shared" si="5"/>
        <v>15652</v>
      </c>
      <c r="H16" s="13">
        <f t="shared" si="5"/>
        <v>5217</v>
      </c>
      <c r="I16" s="13">
        <f t="shared" si="5"/>
        <v>1346</v>
      </c>
      <c r="J16" s="13">
        <f t="shared" si="5"/>
        <v>3669</v>
      </c>
      <c r="K16" s="13">
        <f t="shared" si="5"/>
        <v>3490</v>
      </c>
      <c r="L16" s="11">
        <f t="shared" si="2"/>
        <v>66102</v>
      </c>
    </row>
    <row r="17" spans="1:12" ht="17.25" customHeight="1">
      <c r="A17" s="14" t="s">
        <v>35</v>
      </c>
      <c r="B17" s="13">
        <v>6440</v>
      </c>
      <c r="C17" s="13">
        <v>9205</v>
      </c>
      <c r="D17" s="13">
        <v>9084</v>
      </c>
      <c r="E17" s="13">
        <v>5395</v>
      </c>
      <c r="F17" s="13">
        <v>6526</v>
      </c>
      <c r="G17" s="13">
        <v>15622</v>
      </c>
      <c r="H17" s="13">
        <v>5198</v>
      </c>
      <c r="I17" s="13">
        <v>1343</v>
      </c>
      <c r="J17" s="13">
        <v>3666</v>
      </c>
      <c r="K17" s="13">
        <v>3487</v>
      </c>
      <c r="L17" s="11">
        <f t="shared" si="2"/>
        <v>65966</v>
      </c>
    </row>
    <row r="18" spans="1:12" ht="17.25" customHeight="1">
      <c r="A18" s="14" t="s">
        <v>36</v>
      </c>
      <c r="B18" s="13">
        <v>11</v>
      </c>
      <c r="C18" s="13">
        <v>20</v>
      </c>
      <c r="D18" s="13">
        <v>5</v>
      </c>
      <c r="E18" s="13">
        <v>12</v>
      </c>
      <c r="F18" s="13">
        <v>8</v>
      </c>
      <c r="G18" s="13">
        <v>15</v>
      </c>
      <c r="H18" s="13">
        <v>13</v>
      </c>
      <c r="I18" s="13">
        <v>3</v>
      </c>
      <c r="J18" s="13">
        <v>1</v>
      </c>
      <c r="K18" s="13">
        <v>2</v>
      </c>
      <c r="L18" s="11">
        <f t="shared" si="2"/>
        <v>90</v>
      </c>
    </row>
    <row r="19" spans="1:12" ht="17.25" customHeight="1">
      <c r="A19" s="14" t="s">
        <v>37</v>
      </c>
      <c r="B19" s="13">
        <v>5</v>
      </c>
      <c r="C19" s="13">
        <v>6</v>
      </c>
      <c r="D19" s="13">
        <v>6</v>
      </c>
      <c r="E19" s="13">
        <v>2</v>
      </c>
      <c r="F19" s="13">
        <v>3</v>
      </c>
      <c r="G19" s="13">
        <v>15</v>
      </c>
      <c r="H19" s="13">
        <v>6</v>
      </c>
      <c r="I19" s="13">
        <v>0</v>
      </c>
      <c r="J19" s="13">
        <v>2</v>
      </c>
      <c r="K19" s="13">
        <v>1</v>
      </c>
      <c r="L19" s="11">
        <f t="shared" si="2"/>
        <v>46</v>
      </c>
    </row>
    <row r="20" spans="1:12" ht="17.25" customHeight="1">
      <c r="A20" s="16" t="s">
        <v>22</v>
      </c>
      <c r="B20" s="11">
        <f>+B21+B22+B23</f>
        <v>81928</v>
      </c>
      <c r="C20" s="11">
        <f aca="true" t="shared" si="6" ref="C20:K20">+C21+C22+C23</f>
        <v>95015</v>
      </c>
      <c r="D20" s="11">
        <f t="shared" si="6"/>
        <v>115329</v>
      </c>
      <c r="E20" s="11">
        <f t="shared" si="6"/>
        <v>59051</v>
      </c>
      <c r="F20" s="11">
        <f t="shared" si="6"/>
        <v>76117</v>
      </c>
      <c r="G20" s="11">
        <f t="shared" si="6"/>
        <v>198122</v>
      </c>
      <c r="H20" s="11">
        <f t="shared" si="6"/>
        <v>57054</v>
      </c>
      <c r="I20" s="11">
        <f t="shared" si="6"/>
        <v>15231</v>
      </c>
      <c r="J20" s="11">
        <f t="shared" si="6"/>
        <v>43842</v>
      </c>
      <c r="K20" s="11">
        <f t="shared" si="6"/>
        <v>35208</v>
      </c>
      <c r="L20" s="11">
        <f t="shared" si="2"/>
        <v>776897</v>
      </c>
    </row>
    <row r="21" spans="1:13" s="67" customFormat="1" ht="17.25" customHeight="1">
      <c r="A21" s="60" t="s">
        <v>23</v>
      </c>
      <c r="B21" s="75">
        <v>40881</v>
      </c>
      <c r="C21" s="75">
        <v>52001</v>
      </c>
      <c r="D21" s="75">
        <v>63633</v>
      </c>
      <c r="E21" s="75">
        <v>31898</v>
      </c>
      <c r="F21" s="75">
        <v>38802</v>
      </c>
      <c r="G21" s="75">
        <v>88436</v>
      </c>
      <c r="H21" s="75">
        <v>27545</v>
      </c>
      <c r="I21" s="75">
        <v>9109</v>
      </c>
      <c r="J21" s="75">
        <v>22912</v>
      </c>
      <c r="K21" s="75">
        <v>16745</v>
      </c>
      <c r="L21" s="76">
        <f t="shared" si="2"/>
        <v>391962</v>
      </c>
      <c r="M21" s="77"/>
    </row>
    <row r="22" spans="1:13" s="67" customFormat="1" ht="17.25" customHeight="1">
      <c r="A22" s="60" t="s">
        <v>24</v>
      </c>
      <c r="B22" s="75">
        <v>38739</v>
      </c>
      <c r="C22" s="75">
        <v>40202</v>
      </c>
      <c r="D22" s="75">
        <v>49073</v>
      </c>
      <c r="E22" s="75">
        <v>25572</v>
      </c>
      <c r="F22" s="75">
        <v>35798</v>
      </c>
      <c r="G22" s="75">
        <v>105468</v>
      </c>
      <c r="H22" s="75">
        <v>27759</v>
      </c>
      <c r="I22" s="75">
        <v>5743</v>
      </c>
      <c r="J22" s="75">
        <v>20002</v>
      </c>
      <c r="K22" s="75">
        <v>17692</v>
      </c>
      <c r="L22" s="76">
        <f t="shared" si="2"/>
        <v>366048</v>
      </c>
      <c r="M22" s="77"/>
    </row>
    <row r="23" spans="1:12" ht="17.25" customHeight="1">
      <c r="A23" s="12" t="s">
        <v>25</v>
      </c>
      <c r="B23" s="13">
        <v>2308</v>
      </c>
      <c r="C23" s="13">
        <v>2812</v>
      </c>
      <c r="D23" s="13">
        <v>2623</v>
      </c>
      <c r="E23" s="13">
        <v>1581</v>
      </c>
      <c r="F23" s="13">
        <v>1517</v>
      </c>
      <c r="G23" s="13">
        <v>4218</v>
      </c>
      <c r="H23" s="13">
        <v>1750</v>
      </c>
      <c r="I23" s="13">
        <v>379</v>
      </c>
      <c r="J23" s="13">
        <v>928</v>
      </c>
      <c r="K23" s="13">
        <v>771</v>
      </c>
      <c r="L23" s="11">
        <f t="shared" si="2"/>
        <v>18887</v>
      </c>
    </row>
    <row r="24" spans="1:13" ht="17.25" customHeight="1">
      <c r="A24" s="16" t="s">
        <v>26</v>
      </c>
      <c r="B24" s="13">
        <f>+B25+B26</f>
        <v>66333</v>
      </c>
      <c r="C24" s="13">
        <f aca="true" t="shared" si="7" ref="C24:K24">+C25+C26</f>
        <v>92285</v>
      </c>
      <c r="D24" s="13">
        <f t="shared" si="7"/>
        <v>105842</v>
      </c>
      <c r="E24" s="13">
        <f t="shared" si="7"/>
        <v>55588</v>
      </c>
      <c r="F24" s="13">
        <f t="shared" si="7"/>
        <v>48579</v>
      </c>
      <c r="G24" s="13">
        <f t="shared" si="7"/>
        <v>93419</v>
      </c>
      <c r="H24" s="13">
        <f t="shared" si="7"/>
        <v>42996</v>
      </c>
      <c r="I24" s="13">
        <f t="shared" si="7"/>
        <v>15622</v>
      </c>
      <c r="J24" s="13">
        <f t="shared" si="7"/>
        <v>45196</v>
      </c>
      <c r="K24" s="13">
        <f t="shared" si="7"/>
        <v>29264</v>
      </c>
      <c r="L24" s="11">
        <f t="shared" si="2"/>
        <v>595124</v>
      </c>
      <c r="M24" s="50"/>
    </row>
    <row r="25" spans="1:13" ht="17.25" customHeight="1">
      <c r="A25" s="12" t="s">
        <v>39</v>
      </c>
      <c r="B25" s="13">
        <v>43566</v>
      </c>
      <c r="C25" s="13">
        <v>61399</v>
      </c>
      <c r="D25" s="13">
        <v>72013</v>
      </c>
      <c r="E25" s="13">
        <v>39113</v>
      </c>
      <c r="F25" s="13">
        <v>29875</v>
      </c>
      <c r="G25" s="13">
        <v>60483</v>
      </c>
      <c r="H25" s="13">
        <v>28756</v>
      </c>
      <c r="I25" s="13">
        <v>12058</v>
      </c>
      <c r="J25" s="13">
        <v>29672</v>
      </c>
      <c r="K25" s="13">
        <v>18520</v>
      </c>
      <c r="L25" s="11">
        <f t="shared" si="2"/>
        <v>395455</v>
      </c>
      <c r="M25" s="49"/>
    </row>
    <row r="26" spans="1:13" ht="17.25" customHeight="1">
      <c r="A26" s="12" t="s">
        <v>40</v>
      </c>
      <c r="B26" s="13">
        <v>22767</v>
      </c>
      <c r="C26" s="13">
        <v>30886</v>
      </c>
      <c r="D26" s="13">
        <v>33829</v>
      </c>
      <c r="E26" s="13">
        <v>16475</v>
      </c>
      <c r="F26" s="13">
        <v>18704</v>
      </c>
      <c r="G26" s="13">
        <v>32936</v>
      </c>
      <c r="H26" s="13">
        <v>14240</v>
      </c>
      <c r="I26" s="13">
        <v>3564</v>
      </c>
      <c r="J26" s="13">
        <v>15524</v>
      </c>
      <c r="K26" s="13">
        <v>10744</v>
      </c>
      <c r="L26" s="11">
        <f t="shared" si="2"/>
        <v>199669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1013</v>
      </c>
      <c r="I27" s="11">
        <v>0</v>
      </c>
      <c r="J27" s="11">
        <v>0</v>
      </c>
      <c r="K27" s="11">
        <v>0</v>
      </c>
      <c r="L27" s="11">
        <f t="shared" si="2"/>
        <v>1013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125</v>
      </c>
      <c r="L29" s="11">
        <f t="shared" si="2"/>
        <v>125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31737.48</v>
      </c>
      <c r="I37" s="19">
        <v>0</v>
      </c>
      <c r="J37" s="19">
        <v>0</v>
      </c>
      <c r="K37" s="19">
        <v>0</v>
      </c>
      <c r="L37" s="23">
        <f>SUM(B37:K37)</f>
        <v>31737.48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68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8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68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921814.97</v>
      </c>
      <c r="C49" s="22">
        <f aca="true" t="shared" si="11" ref="C49:H49">+C50+C62</f>
        <v>1360085.0799999998</v>
      </c>
      <c r="D49" s="22">
        <f t="shared" si="11"/>
        <v>1651464.52</v>
      </c>
      <c r="E49" s="22">
        <f t="shared" si="11"/>
        <v>810803.9600000001</v>
      </c>
      <c r="F49" s="22">
        <f t="shared" si="11"/>
        <v>793185.6100000001</v>
      </c>
      <c r="G49" s="22">
        <f t="shared" si="11"/>
        <v>1609080.82</v>
      </c>
      <c r="H49" s="22">
        <f t="shared" si="11"/>
        <v>769384.59</v>
      </c>
      <c r="I49" s="22">
        <f>+I50+I62</f>
        <v>293323.7</v>
      </c>
      <c r="J49" s="22">
        <f>+J50+J62</f>
        <v>568931.16</v>
      </c>
      <c r="K49" s="22">
        <f>+K50+K62</f>
        <v>423202.08</v>
      </c>
      <c r="L49" s="22">
        <f aca="true" t="shared" si="12" ref="L49:L62">SUM(B49:K49)</f>
        <v>9201276.49</v>
      </c>
    </row>
    <row r="50" spans="1:12" ht="17.25" customHeight="1">
      <c r="A50" s="16" t="s">
        <v>60</v>
      </c>
      <c r="B50" s="23">
        <f>SUM(B51:B61)</f>
        <v>904959.13</v>
      </c>
      <c r="C50" s="23">
        <f aca="true" t="shared" si="13" ref="C50:K50">SUM(C51:C61)</f>
        <v>1336736.88</v>
      </c>
      <c r="D50" s="23">
        <f t="shared" si="13"/>
        <v>1630658.74</v>
      </c>
      <c r="E50" s="23">
        <f t="shared" si="13"/>
        <v>787363.5800000001</v>
      </c>
      <c r="F50" s="23">
        <f t="shared" si="13"/>
        <v>779779.5900000001</v>
      </c>
      <c r="G50" s="23">
        <f t="shared" si="13"/>
        <v>1587536.62</v>
      </c>
      <c r="H50" s="23">
        <f t="shared" si="13"/>
        <v>753239.26</v>
      </c>
      <c r="I50" s="23">
        <f t="shared" si="13"/>
        <v>293323.7</v>
      </c>
      <c r="J50" s="23">
        <f t="shared" si="13"/>
        <v>554963.5900000001</v>
      </c>
      <c r="K50" s="23">
        <f t="shared" si="13"/>
        <v>423202.08</v>
      </c>
      <c r="L50" s="23">
        <f t="shared" si="12"/>
        <v>9051763.17</v>
      </c>
    </row>
    <row r="51" spans="1:12" ht="17.25" customHeight="1">
      <c r="A51" s="34" t="s">
        <v>61</v>
      </c>
      <c r="B51" s="23">
        <f aca="true" t="shared" si="14" ref="B51:H51">ROUND(B32*B7,2)</f>
        <v>900867.45</v>
      </c>
      <c r="C51" s="23">
        <f t="shared" si="14"/>
        <v>1330963.16</v>
      </c>
      <c r="D51" s="23">
        <f t="shared" si="14"/>
        <v>1624272.98</v>
      </c>
      <c r="E51" s="23">
        <f t="shared" si="14"/>
        <v>783918.18</v>
      </c>
      <c r="F51" s="23">
        <f t="shared" si="14"/>
        <v>776402.67</v>
      </c>
      <c r="G51" s="23">
        <f t="shared" si="14"/>
        <v>1580106.54</v>
      </c>
      <c r="H51" s="23">
        <f t="shared" si="14"/>
        <v>717786.74</v>
      </c>
      <c r="I51" s="23">
        <f>ROUND(I32*I7,2)</f>
        <v>293323.7</v>
      </c>
      <c r="J51" s="23">
        <f>ROUND(J32*J7,2)</f>
        <v>552746.55</v>
      </c>
      <c r="K51" s="23">
        <f>ROUND(K32*K7,2)</f>
        <v>417375.45</v>
      </c>
      <c r="L51" s="23">
        <f t="shared" si="12"/>
        <v>8977763.42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31737.48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31737.48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-86732</v>
      </c>
      <c r="C66" s="35">
        <f t="shared" si="15"/>
        <v>-135692.03</v>
      </c>
      <c r="D66" s="35">
        <f t="shared" si="15"/>
        <v>-123235.33</v>
      </c>
      <c r="E66" s="35">
        <f t="shared" si="15"/>
        <v>-77908</v>
      </c>
      <c r="F66" s="35">
        <f t="shared" si="15"/>
        <v>-47124</v>
      </c>
      <c r="G66" s="35">
        <f t="shared" si="15"/>
        <v>-103940</v>
      </c>
      <c r="H66" s="35">
        <f t="shared" si="15"/>
        <v>-85556</v>
      </c>
      <c r="I66" s="35">
        <f t="shared" si="15"/>
        <v>-67315.47</v>
      </c>
      <c r="J66" s="35">
        <f t="shared" si="15"/>
        <v>-45412</v>
      </c>
      <c r="K66" s="35">
        <f t="shared" si="15"/>
        <v>-36409.33</v>
      </c>
      <c r="L66" s="35">
        <f aca="true" t="shared" si="16" ref="L66:L116">SUM(B66:K66)</f>
        <v>-809324.1599999999</v>
      </c>
    </row>
    <row r="67" spans="1:12" ht="18.75" customHeight="1">
      <c r="A67" s="16" t="s">
        <v>73</v>
      </c>
      <c r="B67" s="35">
        <f aca="true" t="shared" si="17" ref="B67:K67">B68+B69+B70+B71+B72+B73</f>
        <v>-86732</v>
      </c>
      <c r="C67" s="35">
        <f t="shared" si="17"/>
        <v>-135672</v>
      </c>
      <c r="D67" s="35">
        <f t="shared" si="17"/>
        <v>-122132</v>
      </c>
      <c r="E67" s="35">
        <f t="shared" si="17"/>
        <v>-77908</v>
      </c>
      <c r="F67" s="35">
        <f t="shared" si="17"/>
        <v>-47124</v>
      </c>
      <c r="G67" s="35">
        <f t="shared" si="17"/>
        <v>-101940</v>
      </c>
      <c r="H67" s="35">
        <f t="shared" si="17"/>
        <v>-85556</v>
      </c>
      <c r="I67" s="35">
        <f t="shared" si="17"/>
        <v>-20352</v>
      </c>
      <c r="J67" s="35">
        <f t="shared" si="17"/>
        <v>-45412</v>
      </c>
      <c r="K67" s="35">
        <f t="shared" si="17"/>
        <v>-36016</v>
      </c>
      <c r="L67" s="35">
        <f t="shared" si="16"/>
        <v>-758844</v>
      </c>
    </row>
    <row r="68" spans="1:13" s="67" customFormat="1" ht="18.75" customHeight="1">
      <c r="A68" s="60" t="s">
        <v>144</v>
      </c>
      <c r="B68" s="63">
        <f>-ROUND(B9*$D$3,2)</f>
        <v>-86732</v>
      </c>
      <c r="C68" s="63">
        <f aca="true" t="shared" si="18" ref="C68:J68">-ROUND(C9*$D$3,2)</f>
        <v>-135672</v>
      </c>
      <c r="D68" s="63">
        <f t="shared" si="18"/>
        <v>-122132</v>
      </c>
      <c r="E68" s="63">
        <f t="shared" si="18"/>
        <v>-77908</v>
      </c>
      <c r="F68" s="63">
        <f t="shared" si="18"/>
        <v>-47124</v>
      </c>
      <c r="G68" s="63">
        <f t="shared" si="18"/>
        <v>-101940</v>
      </c>
      <c r="H68" s="63">
        <f t="shared" si="18"/>
        <v>-85556</v>
      </c>
      <c r="I68" s="63">
        <f t="shared" si="18"/>
        <v>-20352</v>
      </c>
      <c r="J68" s="63">
        <f t="shared" si="18"/>
        <v>-45412</v>
      </c>
      <c r="K68" s="63">
        <f>-ROUND((K9+K29)*$D$3,2)</f>
        <v>-36016</v>
      </c>
      <c r="L68" s="63">
        <f t="shared" si="16"/>
        <v>-758844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-50480.16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835082.97</v>
      </c>
      <c r="C114" s="24">
        <f t="shared" si="20"/>
        <v>1224393.0499999998</v>
      </c>
      <c r="D114" s="24">
        <f t="shared" si="20"/>
        <v>1528229.19</v>
      </c>
      <c r="E114" s="24">
        <f t="shared" si="20"/>
        <v>732895.9600000001</v>
      </c>
      <c r="F114" s="24">
        <f t="shared" si="20"/>
        <v>746061.6100000001</v>
      </c>
      <c r="G114" s="24">
        <f t="shared" si="20"/>
        <v>1505140.82</v>
      </c>
      <c r="H114" s="24">
        <f t="shared" si="20"/>
        <v>683828.59</v>
      </c>
      <c r="I114" s="24">
        <f>+I115+I116</f>
        <v>226008.23</v>
      </c>
      <c r="J114" s="24">
        <f>+J115+J116</f>
        <v>523519.1600000001</v>
      </c>
      <c r="K114" s="24">
        <f>+K115+K116</f>
        <v>386792.75</v>
      </c>
      <c r="L114" s="45">
        <f t="shared" si="16"/>
        <v>8391952.330000002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818227.13</v>
      </c>
      <c r="C115" s="24">
        <f t="shared" si="21"/>
        <v>1201044.8499999999</v>
      </c>
      <c r="D115" s="24">
        <f t="shared" si="21"/>
        <v>1507423.41</v>
      </c>
      <c r="E115" s="24">
        <f t="shared" si="21"/>
        <v>709455.5800000001</v>
      </c>
      <c r="F115" s="24">
        <f t="shared" si="21"/>
        <v>732655.5900000001</v>
      </c>
      <c r="G115" s="24">
        <f t="shared" si="21"/>
        <v>1483596.62</v>
      </c>
      <c r="H115" s="24">
        <f t="shared" si="21"/>
        <v>667683.26</v>
      </c>
      <c r="I115" s="24">
        <f t="shared" si="21"/>
        <v>226008.23</v>
      </c>
      <c r="J115" s="24">
        <f t="shared" si="21"/>
        <v>509551.5900000001</v>
      </c>
      <c r="K115" s="24">
        <f t="shared" si="21"/>
        <v>386792.75</v>
      </c>
      <c r="L115" s="45">
        <f t="shared" si="16"/>
        <v>8242439.01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8391952.310000002</v>
      </c>
      <c r="M122" s="51"/>
    </row>
    <row r="123" spans="1:12" ht="18.75" customHeight="1">
      <c r="A123" s="26" t="s">
        <v>123</v>
      </c>
      <c r="B123" s="27">
        <v>108146.19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108146.19</v>
      </c>
    </row>
    <row r="124" spans="1:12" ht="18.75" customHeight="1">
      <c r="A124" s="26" t="s">
        <v>124</v>
      </c>
      <c r="B124" s="27">
        <v>726936.78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726936.78</v>
      </c>
    </row>
    <row r="125" spans="1:12" ht="18.75" customHeight="1">
      <c r="A125" s="26" t="s">
        <v>125</v>
      </c>
      <c r="B125" s="38">
        <v>0</v>
      </c>
      <c r="C125" s="27">
        <v>1224393.06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1224393.06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1422709.54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1422709.54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105519.64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105519.64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725567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725567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7328.96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7328.96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218014.91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218014.91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62517.34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62517.34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465529.36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465529.36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451302.26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451302.26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40310.46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40310.46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217996.93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217996.93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193042.57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193042.57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602488.58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602488.58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235659.67</v>
      </c>
      <c r="I139" s="38">
        <v>0</v>
      </c>
      <c r="J139" s="38">
        <v>0</v>
      </c>
      <c r="K139" s="38">
        <v>0</v>
      </c>
      <c r="L139" s="39">
        <f t="shared" si="23"/>
        <v>235659.67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448168.92</v>
      </c>
      <c r="I140" s="38">
        <v>0</v>
      </c>
      <c r="J140" s="38">
        <v>0</v>
      </c>
      <c r="K140" s="38">
        <v>0</v>
      </c>
      <c r="L140" s="39">
        <f t="shared" si="23"/>
        <v>448168.92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226008.23</v>
      </c>
      <c r="J141" s="38">
        <v>0</v>
      </c>
      <c r="K141" s="38">
        <v>0</v>
      </c>
      <c r="L141" s="39">
        <f t="shared" si="23"/>
        <v>226008.23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523519.16</v>
      </c>
      <c r="K142" s="18">
        <v>0</v>
      </c>
      <c r="L142" s="39">
        <f t="shared" si="23"/>
        <v>523519.16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386792.75</v>
      </c>
      <c r="L143" s="42">
        <f t="shared" si="23"/>
        <v>386792.75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523519.1600000001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2018-11-08T18:31:35Z</dcterms:modified>
  <cp:category/>
  <cp:version/>
  <cp:contentType/>
  <cp:contentStatus/>
</cp:coreProperties>
</file>