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<sst xmlns="http://schemas.openxmlformats.org/spreadsheetml/2006/main" count="147" uniqueCount="147">
  <si>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</si>
  <si>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</si>
  <si>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</si>
  <si>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</si>
  <si>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</si>
  <si>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</si>
  <si>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</si>
  <si>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</si>
  <si>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</si>
  <si>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</si>
  <si>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</si>
  <si>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</si>
  <si>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</si>
  <si>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</si>
  <si>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</si>
  <si>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</si>
  <si>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</si>
  <si>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</si>
  <si>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</si>
  <si>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</si>
  <si>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</si>
  <si>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</si>
  <si>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</si>
  <si>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</si>
  <si>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</si>
  <si>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</si>
  <si>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</si>
  <si>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</si>
  <si>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</si>
  <si>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</si>
  <si>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</si>
  <si>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</si>
  <si>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</si>
  <si>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</si>
  <si>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</si>
  <si>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</si>
  <si>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</si>
  <si>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</si>
  <si>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</si>
  <si>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</si>
  <si>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</si>
  <si>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</si>
  <si>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</si>
  <si>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</si>
  <si>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</si>
  <si>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</si>
  <si>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</si>
  <si>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</si>
  <si>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</si>
  <si>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</si>
  <si>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</si>
  <si>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</si>
  <si>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</si>
  <si>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</si>
  <si>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</si>
  <si>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</si>
  <si>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</si>
  <si>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</si>
  <si>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</si>
  <si>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</si>
  <si>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</si>
  <si>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</si>
  <si>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</si>
  <si>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</si>
  <si>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</si>
  <si>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</si>
  <si>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</si>
  <si>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</si>
  <si>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</si>
  <si>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</si>
  <si>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</si>
  <si>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</si>
  <si>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</si>
  <si>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</si>
  <si>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</si>
  <si>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</si>
  <si>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</si>
  <si>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</si>
  <si>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</si>
  <si>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</si>
  <si>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</si>
  <si>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</si>
  <si>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</si>
  <si>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</si>
  <si>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</si>
  <si>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</si>
  <si>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</si>
  <si>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</si>
  <si>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</si>
  <si>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</si>
  <si>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</si>
  <si>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</si>
  <si>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</si>
  <si>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</si>
  <si>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</si>
  <si>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</si>
  <si>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</si>
  <si>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</si>
  <si>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</si>
  <si>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</si>
  <si>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</si>
  <si>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</si>
  <si>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</si>
  <si>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</si>
  <si>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</si>
  <si>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</si>
  <si>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</si>
  <si>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</si>
  <si>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</si>
  <si>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</si>
  <si>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</si>
  <si>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</si>
  <si>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</si>
  <si>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</si>
  <si>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</si>
  <si>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</si>
  <si>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</si>
  <si>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</si>
  <si>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</si>
  <si>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</si>
  <si>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</si>
  <si>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</si>
  <si>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</si>
  <si>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</si>
  <si>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</si>
  <si>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</si>
  <si>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</si>
  <si>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</si>
  <si>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</si>
  <si>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</si>
  <si>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</si>
  <si>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</si>
  <si>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</si>
  <si>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</si>
  <si>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</si>
  <si>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</si>
  <si>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</si>
  <si>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</si>
  <si>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</si>
  <si>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</si>
  <si>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</si>
  <si>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</si>
  <si>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</si>
  <si>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</si>
  <si>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</si>
  <si>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</si>
  <si>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02/11/18 - VENCIMENTO 09/11/18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</si>
</sst>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B71">
      <selection activeCell="I75" sqref="I75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195286</v>
      </c>
      <c r="C7" s="9">
        <f t="shared" si="0"/>
        <v>270807</v>
      </c>
      <c r="D7" s="9">
        <f t="shared" si="0"/>
        <v>314515</v>
      </c>
      <c r="E7" s="9">
        <f t="shared" si="0"/>
        <v>162870</v>
      </c>
      <c r="F7" s="9">
        <f t="shared" si="0"/>
        <v>175023</v>
      </c>
      <c r="G7" s="9">
        <f t="shared" si="0"/>
        <v>433074</v>
      </c>
      <c r="H7" s="9">
        <f t="shared" si="0"/>
        <v>159214</v>
      </c>
      <c r="I7" s="9">
        <f t="shared" si="0"/>
        <v>39741</v>
      </c>
      <c r="J7" s="9">
        <f t="shared" si="0"/>
        <v>120205</v>
      </c>
      <c r="K7" s="9">
        <f t="shared" si="0"/>
        <v>97722</v>
      </c>
      <c r="L7" s="9">
        <f t="shared" si="0"/>
        <v>1968457</v>
      </c>
      <c r="M7" s="49"/>
    </row>
    <row r="8" spans="1:12" ht="17.25" customHeight="1">
      <c r="A8" s="10" t="s">
        <v>38</v>
      </c>
      <c r="B8" s="11">
        <f>B9+B12+B16</f>
        <v>91212</v>
      </c>
      <c r="C8" s="11">
        <f aca="true" t="shared" si="1" ref="C8:K8">C9+C12+C16</f>
        <v>130901</v>
      </c>
      <c r="D8" s="11">
        <f t="shared" si="1"/>
        <v>139747</v>
      </c>
      <c r="E8" s="11">
        <f t="shared" si="1"/>
        <v>80374</v>
      </c>
      <c r="F8" s="11">
        <f t="shared" si="1"/>
        <v>75200</v>
      </c>
      <c r="G8" s="11">
        <f t="shared" si="1"/>
        <v>203692</v>
      </c>
      <c r="H8" s="11">
        <f t="shared" si="1"/>
        <v>84009</v>
      </c>
      <c r="I8" s="11">
        <f t="shared" si="1"/>
        <v>15645</v>
      </c>
      <c r="J8" s="11">
        <f t="shared" si="1"/>
        <v>55432</v>
      </c>
      <c r="K8" s="11">
        <f t="shared" si="1"/>
        <v>46804</v>
      </c>
      <c r="L8" s="11">
        <f aca="true" t="shared" si="2" ref="L8:L29">SUM(B8:K8)</f>
        <v>923016</v>
      </c>
    </row>
    <row r="9" spans="1:12" ht="17.25" customHeight="1">
      <c r="A9" s="15" t="s">
        <v>16</v>
      </c>
      <c r="B9" s="13">
        <f>+B10+B11</f>
        <v>15125</v>
      </c>
      <c r="C9" s="13">
        <f aca="true" t="shared" si="3" ref="C9:K9">+C10+C11</f>
        <v>22918</v>
      </c>
      <c r="D9" s="13">
        <f t="shared" si="3"/>
        <v>22770</v>
      </c>
      <c r="E9" s="13">
        <f t="shared" si="3"/>
        <v>13543</v>
      </c>
      <c r="F9" s="13">
        <f t="shared" si="3"/>
        <v>9735</v>
      </c>
      <c r="G9" s="13">
        <f t="shared" si="3"/>
        <v>20636</v>
      </c>
      <c r="H9" s="13">
        <f t="shared" si="3"/>
        <v>15741</v>
      </c>
      <c r="I9" s="13">
        <f t="shared" si="3"/>
        <v>3442</v>
      </c>
      <c r="J9" s="13">
        <f t="shared" si="3"/>
        <v>8815</v>
      </c>
      <c r="K9" s="13">
        <f t="shared" si="3"/>
        <v>6742</v>
      </c>
      <c r="L9" s="11">
        <f t="shared" si="2"/>
        <v>139467</v>
      </c>
    </row>
    <row r="10" spans="1:12" ht="17.25" customHeight="1">
      <c r="A10" s="29" t="s">
        <v>17</v>
      </c>
      <c r="B10" s="13">
        <v>15125</v>
      </c>
      <c r="C10" s="13">
        <v>22918</v>
      </c>
      <c r="D10" s="13">
        <v>22770</v>
      </c>
      <c r="E10" s="13">
        <v>13543</v>
      </c>
      <c r="F10" s="13">
        <v>9735</v>
      </c>
      <c r="G10" s="13">
        <v>20636</v>
      </c>
      <c r="H10" s="13">
        <v>15741</v>
      </c>
      <c r="I10" s="13">
        <v>3442</v>
      </c>
      <c r="J10" s="13">
        <v>8815</v>
      </c>
      <c r="K10" s="13">
        <v>6742</v>
      </c>
      <c r="L10" s="11">
        <f t="shared" si="2"/>
        <v>139467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71735</v>
      </c>
      <c r="C12" s="17">
        <f t="shared" si="4"/>
        <v>101650</v>
      </c>
      <c r="D12" s="17">
        <f t="shared" si="4"/>
        <v>110653</v>
      </c>
      <c r="E12" s="17">
        <f t="shared" si="4"/>
        <v>63222</v>
      </c>
      <c r="F12" s="17">
        <f t="shared" si="4"/>
        <v>60883</v>
      </c>
      <c r="G12" s="17">
        <f t="shared" si="4"/>
        <v>171660</v>
      </c>
      <c r="H12" s="17">
        <f t="shared" si="4"/>
        <v>64536</v>
      </c>
      <c r="I12" s="17">
        <f t="shared" si="4"/>
        <v>11385</v>
      </c>
      <c r="J12" s="17">
        <f t="shared" si="4"/>
        <v>44175</v>
      </c>
      <c r="K12" s="17">
        <f t="shared" si="4"/>
        <v>37726</v>
      </c>
      <c r="L12" s="11">
        <f t="shared" si="2"/>
        <v>737625</v>
      </c>
    </row>
    <row r="13" spans="1:14" s="67" customFormat="1" ht="17.25" customHeight="1">
      <c r="A13" s="74" t="s">
        <v>19</v>
      </c>
      <c r="B13" s="75">
        <v>31411</v>
      </c>
      <c r="C13" s="75">
        <v>47227</v>
      </c>
      <c r="D13" s="75">
        <v>52206</v>
      </c>
      <c r="E13" s="75">
        <v>29064</v>
      </c>
      <c r="F13" s="75">
        <v>27803</v>
      </c>
      <c r="G13" s="75">
        <v>69621</v>
      </c>
      <c r="H13" s="75">
        <v>25965</v>
      </c>
      <c r="I13" s="75">
        <v>5828</v>
      </c>
      <c r="J13" s="75">
        <v>21549</v>
      </c>
      <c r="K13" s="75">
        <v>16021</v>
      </c>
      <c r="L13" s="76">
        <f t="shared" si="2"/>
        <v>326695</v>
      </c>
      <c r="M13" s="77"/>
      <c r="N13" s="78"/>
    </row>
    <row r="14" spans="1:13" s="67" customFormat="1" ht="17.25" customHeight="1">
      <c r="A14" s="74" t="s">
        <v>20</v>
      </c>
      <c r="B14" s="75">
        <v>37140</v>
      </c>
      <c r="C14" s="75">
        <v>49824</v>
      </c>
      <c r="D14" s="75">
        <v>54869</v>
      </c>
      <c r="E14" s="75">
        <v>31302</v>
      </c>
      <c r="F14" s="75">
        <v>31226</v>
      </c>
      <c r="G14" s="75">
        <v>96838</v>
      </c>
      <c r="H14" s="75">
        <v>34471</v>
      </c>
      <c r="I14" s="75">
        <v>5062</v>
      </c>
      <c r="J14" s="75">
        <v>21389</v>
      </c>
      <c r="K14" s="75">
        <v>20390</v>
      </c>
      <c r="L14" s="76">
        <f t="shared" si="2"/>
        <v>382511</v>
      </c>
      <c r="M14" s="77"/>
    </row>
    <row r="15" spans="1:12" ht="17.25" customHeight="1">
      <c r="A15" s="14" t="s">
        <v>21</v>
      </c>
      <c r="B15" s="13">
        <v>3184</v>
      </c>
      <c r="C15" s="13">
        <v>4599</v>
      </c>
      <c r="D15" s="13">
        <v>3578</v>
      </c>
      <c r="E15" s="13">
        <v>2856</v>
      </c>
      <c r="F15" s="13">
        <v>1854</v>
      </c>
      <c r="G15" s="13">
        <v>5201</v>
      </c>
      <c r="H15" s="13">
        <v>4100</v>
      </c>
      <c r="I15" s="13">
        <v>495</v>
      </c>
      <c r="J15" s="13">
        <v>1237</v>
      </c>
      <c r="K15" s="13">
        <v>1315</v>
      </c>
      <c r="L15" s="11">
        <f t="shared" si="2"/>
        <v>28419</v>
      </c>
    </row>
    <row r="16" spans="1:12" ht="17.25" customHeight="1">
      <c r="A16" s="15" t="s">
        <v>34</v>
      </c>
      <c r="B16" s="13">
        <f>B17+B18+B19</f>
        <v>4352</v>
      </c>
      <c r="C16" s="13">
        <f aca="true" t="shared" si="5" ref="C16:K16">C17+C18+C19</f>
        <v>6333</v>
      </c>
      <c r="D16" s="13">
        <f t="shared" si="5"/>
        <v>6324</v>
      </c>
      <c r="E16" s="13">
        <f t="shared" si="5"/>
        <v>3609</v>
      </c>
      <c r="F16" s="13">
        <f t="shared" si="5"/>
        <v>4582</v>
      </c>
      <c r="G16" s="13">
        <f t="shared" si="5"/>
        <v>11396</v>
      </c>
      <c r="H16" s="13">
        <f t="shared" si="5"/>
        <v>3732</v>
      </c>
      <c r="I16" s="13">
        <f t="shared" si="5"/>
        <v>818</v>
      </c>
      <c r="J16" s="13">
        <f t="shared" si="5"/>
        <v>2442</v>
      </c>
      <c r="K16" s="13">
        <f t="shared" si="5"/>
        <v>2336</v>
      </c>
      <c r="L16" s="11">
        <f t="shared" si="2"/>
        <v>45924</v>
      </c>
    </row>
    <row r="17" spans="1:12" ht="17.25" customHeight="1">
      <c r="A17" s="14" t="s">
        <v>35</v>
      </c>
      <c r="B17" s="13">
        <v>4348</v>
      </c>
      <c r="C17" s="13">
        <v>6325</v>
      </c>
      <c r="D17" s="13">
        <v>6318</v>
      </c>
      <c r="E17" s="13">
        <v>3599</v>
      </c>
      <c r="F17" s="13">
        <v>4574</v>
      </c>
      <c r="G17" s="13">
        <v>11372</v>
      </c>
      <c r="H17" s="13">
        <v>3708</v>
      </c>
      <c r="I17" s="13">
        <v>815</v>
      </c>
      <c r="J17" s="13">
        <v>2439</v>
      </c>
      <c r="K17" s="13">
        <v>2335</v>
      </c>
      <c r="L17" s="11">
        <f t="shared" si="2"/>
        <v>45833</v>
      </c>
    </row>
    <row r="18" spans="1:12" ht="17.25" customHeight="1">
      <c r="A18" s="14" t="s">
        <v>36</v>
      </c>
      <c r="B18" s="13">
        <v>2</v>
      </c>
      <c r="C18" s="13">
        <v>4</v>
      </c>
      <c r="D18" s="13">
        <v>3</v>
      </c>
      <c r="E18" s="13">
        <v>8</v>
      </c>
      <c r="F18" s="13">
        <v>8</v>
      </c>
      <c r="G18" s="13">
        <v>15</v>
      </c>
      <c r="H18" s="13">
        <v>19</v>
      </c>
      <c r="I18" s="13">
        <v>2</v>
      </c>
      <c r="J18" s="13">
        <v>2</v>
      </c>
      <c r="K18" s="13">
        <v>1</v>
      </c>
      <c r="L18" s="11">
        <f t="shared" si="2"/>
        <v>64</v>
      </c>
    </row>
    <row r="19" spans="1:12" ht="17.25" customHeight="1">
      <c r="A19" s="14" t="s">
        <v>37</v>
      </c>
      <c r="B19" s="13">
        <v>2</v>
      </c>
      <c r="C19" s="13">
        <v>4</v>
      </c>
      <c r="D19" s="13">
        <v>3</v>
      </c>
      <c r="E19" s="13">
        <v>2</v>
      </c>
      <c r="F19" s="13">
        <v>0</v>
      </c>
      <c r="G19" s="13">
        <v>9</v>
      </c>
      <c r="H19" s="13">
        <v>5</v>
      </c>
      <c r="I19" s="13">
        <v>1</v>
      </c>
      <c r="J19" s="13">
        <v>1</v>
      </c>
      <c r="K19" s="13">
        <v>0</v>
      </c>
      <c r="L19" s="11">
        <f t="shared" si="2"/>
        <v>27</v>
      </c>
    </row>
    <row r="20" spans="1:12" ht="17.25" customHeight="1">
      <c r="A20" s="16" t="s">
        <v>22</v>
      </c>
      <c r="B20" s="11">
        <f>+B21+B22+B23</f>
        <v>57692</v>
      </c>
      <c r="C20" s="11">
        <f aca="true" t="shared" si="6" ref="C20:K20">+C21+C22+C23</f>
        <v>68670</v>
      </c>
      <c r="D20" s="11">
        <f t="shared" si="6"/>
        <v>87830</v>
      </c>
      <c r="E20" s="11">
        <f t="shared" si="6"/>
        <v>41815</v>
      </c>
      <c r="F20" s="11">
        <f t="shared" si="6"/>
        <v>61152</v>
      </c>
      <c r="G20" s="11">
        <f t="shared" si="6"/>
        <v>156595</v>
      </c>
      <c r="H20" s="11">
        <f t="shared" si="6"/>
        <v>42330</v>
      </c>
      <c r="I20" s="11">
        <f t="shared" si="6"/>
        <v>11569</v>
      </c>
      <c r="J20" s="11">
        <f t="shared" si="6"/>
        <v>30438</v>
      </c>
      <c r="K20" s="11">
        <f t="shared" si="6"/>
        <v>27788</v>
      </c>
      <c r="L20" s="11">
        <f t="shared" si="2"/>
        <v>585879</v>
      </c>
    </row>
    <row r="21" spans="1:13" s="67" customFormat="1" ht="17.25" customHeight="1">
      <c r="A21" s="60" t="s">
        <v>23</v>
      </c>
      <c r="B21" s="75">
        <v>29123</v>
      </c>
      <c r="C21" s="75">
        <v>37946</v>
      </c>
      <c r="D21" s="75">
        <v>47927</v>
      </c>
      <c r="E21" s="75">
        <v>22782</v>
      </c>
      <c r="F21" s="75">
        <v>32077</v>
      </c>
      <c r="G21" s="75">
        <v>72155</v>
      </c>
      <c r="H21" s="75">
        <v>21440</v>
      </c>
      <c r="I21" s="75">
        <v>7171</v>
      </c>
      <c r="J21" s="75">
        <v>16385</v>
      </c>
      <c r="K21" s="75">
        <v>13826</v>
      </c>
      <c r="L21" s="76">
        <f t="shared" si="2"/>
        <v>300832</v>
      </c>
      <c r="M21" s="77"/>
    </row>
    <row r="22" spans="1:13" s="67" customFormat="1" ht="17.25" customHeight="1">
      <c r="A22" s="60" t="s">
        <v>24</v>
      </c>
      <c r="B22" s="75">
        <v>27031</v>
      </c>
      <c r="C22" s="75">
        <v>28894</v>
      </c>
      <c r="D22" s="75">
        <v>38068</v>
      </c>
      <c r="E22" s="75">
        <v>17987</v>
      </c>
      <c r="F22" s="75">
        <v>27986</v>
      </c>
      <c r="G22" s="75">
        <v>81475</v>
      </c>
      <c r="H22" s="75">
        <v>19620</v>
      </c>
      <c r="I22" s="75">
        <v>4171</v>
      </c>
      <c r="J22" s="75">
        <v>13430</v>
      </c>
      <c r="K22" s="75">
        <v>13383</v>
      </c>
      <c r="L22" s="76">
        <f t="shared" si="2"/>
        <v>272045</v>
      </c>
      <c r="M22" s="77"/>
    </row>
    <row r="23" spans="1:12" ht="17.25" customHeight="1">
      <c r="A23" s="12" t="s">
        <v>25</v>
      </c>
      <c r="B23" s="13">
        <v>1538</v>
      </c>
      <c r="C23" s="13">
        <v>1830</v>
      </c>
      <c r="D23" s="13">
        <v>1835</v>
      </c>
      <c r="E23" s="13">
        <v>1046</v>
      </c>
      <c r="F23" s="13">
        <v>1089</v>
      </c>
      <c r="G23" s="13">
        <v>2965</v>
      </c>
      <c r="H23" s="13">
        <v>1270</v>
      </c>
      <c r="I23" s="13">
        <v>227</v>
      </c>
      <c r="J23" s="13">
        <v>623</v>
      </c>
      <c r="K23" s="13">
        <v>579</v>
      </c>
      <c r="L23" s="11">
        <f t="shared" si="2"/>
        <v>13002</v>
      </c>
    </row>
    <row r="24" spans="1:13" ht="17.25" customHeight="1">
      <c r="A24" s="16" t="s">
        <v>26</v>
      </c>
      <c r="B24" s="13">
        <f>+B25+B26</f>
        <v>46382</v>
      </c>
      <c r="C24" s="13">
        <f aca="true" t="shared" si="7" ref="C24:K24">+C25+C26</f>
        <v>71236</v>
      </c>
      <c r="D24" s="13">
        <f t="shared" si="7"/>
        <v>86938</v>
      </c>
      <c r="E24" s="13">
        <f t="shared" si="7"/>
        <v>40681</v>
      </c>
      <c r="F24" s="13">
        <f t="shared" si="7"/>
        <v>38671</v>
      </c>
      <c r="G24" s="13">
        <f t="shared" si="7"/>
        <v>72787</v>
      </c>
      <c r="H24" s="13">
        <f t="shared" si="7"/>
        <v>31653</v>
      </c>
      <c r="I24" s="13">
        <f t="shared" si="7"/>
        <v>12527</v>
      </c>
      <c r="J24" s="13">
        <f t="shared" si="7"/>
        <v>34335</v>
      </c>
      <c r="K24" s="13">
        <f t="shared" si="7"/>
        <v>23130</v>
      </c>
      <c r="L24" s="11">
        <f t="shared" si="2"/>
        <v>458340</v>
      </c>
      <c r="M24" s="50"/>
    </row>
    <row r="25" spans="1:13" ht="17.25" customHeight="1">
      <c r="A25" s="12" t="s">
        <v>39</v>
      </c>
      <c r="B25" s="13">
        <v>30281</v>
      </c>
      <c r="C25" s="13">
        <v>48211</v>
      </c>
      <c r="D25" s="13">
        <v>61591</v>
      </c>
      <c r="E25" s="13">
        <v>28500</v>
      </c>
      <c r="F25" s="13">
        <v>24762</v>
      </c>
      <c r="G25" s="13">
        <v>47548</v>
      </c>
      <c r="H25" s="13">
        <v>20644</v>
      </c>
      <c r="I25" s="13">
        <v>10052</v>
      </c>
      <c r="J25" s="13">
        <v>23051</v>
      </c>
      <c r="K25" s="13">
        <v>14838</v>
      </c>
      <c r="L25" s="11">
        <f t="shared" si="2"/>
        <v>309478</v>
      </c>
      <c r="M25" s="49"/>
    </row>
    <row r="26" spans="1:13" ht="17.25" customHeight="1">
      <c r="A26" s="12" t="s">
        <v>40</v>
      </c>
      <c r="B26" s="13">
        <v>16101</v>
      </c>
      <c r="C26" s="13">
        <v>23025</v>
      </c>
      <c r="D26" s="13">
        <v>25347</v>
      </c>
      <c r="E26" s="13">
        <v>12181</v>
      </c>
      <c r="F26" s="13">
        <v>13909</v>
      </c>
      <c r="G26" s="13">
        <v>25239</v>
      </c>
      <c r="H26" s="13">
        <v>11009</v>
      </c>
      <c r="I26" s="13">
        <v>2475</v>
      </c>
      <c r="J26" s="13">
        <v>11284</v>
      </c>
      <c r="K26" s="13">
        <v>8292</v>
      </c>
      <c r="L26" s="11">
        <f t="shared" si="2"/>
        <v>148862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1222</v>
      </c>
      <c r="I27" s="11">
        <v>0</v>
      </c>
      <c r="J27" s="11">
        <v>0</v>
      </c>
      <c r="K27" s="11">
        <v>0</v>
      </c>
      <c r="L27" s="11">
        <f t="shared" si="2"/>
        <v>1222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126</v>
      </c>
      <c r="L29" s="11">
        <f t="shared" si="2"/>
        <v>126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31061.59</v>
      </c>
      <c r="I37" s="19">
        <v>0</v>
      </c>
      <c r="J37" s="19">
        <v>0</v>
      </c>
      <c r="K37" s="19">
        <v>0</v>
      </c>
      <c r="L37" s="23">
        <f>SUM(B37:K37)</f>
        <v>31061.59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68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8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68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636547.5800000001</v>
      </c>
      <c r="C49" s="22">
        <f aca="true" t="shared" si="11" ref="C49:H49">+C50+C62</f>
        <v>984339.45</v>
      </c>
      <c r="D49" s="22">
        <f t="shared" si="11"/>
        <v>1249176.67</v>
      </c>
      <c r="E49" s="22">
        <f t="shared" si="11"/>
        <v>576962.92</v>
      </c>
      <c r="F49" s="22">
        <f t="shared" si="11"/>
        <v>614398.9700000001</v>
      </c>
      <c r="G49" s="22">
        <f t="shared" si="11"/>
        <v>1250416.19</v>
      </c>
      <c r="H49" s="22">
        <f t="shared" si="11"/>
        <v>565804.11</v>
      </c>
      <c r="I49" s="22">
        <f>+I50+I62</f>
        <v>206959.21</v>
      </c>
      <c r="J49" s="22">
        <f>+J50+J62</f>
        <v>411899.47</v>
      </c>
      <c r="K49" s="22">
        <f>+K50+K62</f>
        <v>320383.98</v>
      </c>
      <c r="L49" s="22">
        <f aca="true" t="shared" si="12" ref="L49:L62">SUM(B49:K49)</f>
        <v>6816888.550000001</v>
      </c>
    </row>
    <row r="50" spans="1:12" ht="17.25" customHeight="1">
      <c r="A50" s="16" t="s">
        <v>60</v>
      </c>
      <c r="B50" s="23">
        <f>SUM(B51:B61)</f>
        <v>619691.7400000001</v>
      </c>
      <c r="C50" s="23">
        <f aca="true" t="shared" si="13" ref="C50:K50">SUM(C51:C61)</f>
        <v>960991.25</v>
      </c>
      <c r="D50" s="23">
        <f t="shared" si="13"/>
        <v>1228370.89</v>
      </c>
      <c r="E50" s="23">
        <f t="shared" si="13"/>
        <v>553522.54</v>
      </c>
      <c r="F50" s="23">
        <f t="shared" si="13"/>
        <v>600992.9500000001</v>
      </c>
      <c r="G50" s="23">
        <f t="shared" si="13"/>
        <v>1228871.99</v>
      </c>
      <c r="H50" s="23">
        <f t="shared" si="13"/>
        <v>549658.78</v>
      </c>
      <c r="I50" s="23">
        <f t="shared" si="13"/>
        <v>206959.21</v>
      </c>
      <c r="J50" s="23">
        <f t="shared" si="13"/>
        <v>397931.89999999997</v>
      </c>
      <c r="K50" s="23">
        <f t="shared" si="13"/>
        <v>320383.98</v>
      </c>
      <c r="L50" s="23">
        <f t="shared" si="12"/>
        <v>6667375.23</v>
      </c>
    </row>
    <row r="51" spans="1:12" ht="17.25" customHeight="1">
      <c r="A51" s="34" t="s">
        <v>61</v>
      </c>
      <c r="B51" s="23">
        <f aca="true" t="shared" si="14" ref="B51:H51">ROUND(B32*B7,2)</f>
        <v>615600.06</v>
      </c>
      <c r="C51" s="23">
        <f t="shared" si="14"/>
        <v>955217.53</v>
      </c>
      <c r="D51" s="23">
        <f t="shared" si="14"/>
        <v>1221985.13</v>
      </c>
      <c r="E51" s="23">
        <f t="shared" si="14"/>
        <v>550077.14</v>
      </c>
      <c r="F51" s="23">
        <f t="shared" si="14"/>
        <v>597616.03</v>
      </c>
      <c r="G51" s="23">
        <f t="shared" si="14"/>
        <v>1221441.91</v>
      </c>
      <c r="H51" s="23">
        <f t="shared" si="14"/>
        <v>514882.15</v>
      </c>
      <c r="I51" s="23">
        <f>ROUND(I32*I7,2)</f>
        <v>206959.21</v>
      </c>
      <c r="J51" s="23">
        <f>ROUND(J32*J7,2)</f>
        <v>395714.86</v>
      </c>
      <c r="K51" s="23">
        <f>ROUND(K32*K7,2)</f>
        <v>314557.35</v>
      </c>
      <c r="L51" s="23">
        <f t="shared" si="12"/>
        <v>6594051.37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31061.59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31061.59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20805.78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149513.32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-60500</v>
      </c>
      <c r="C66" s="35">
        <f t="shared" si="15"/>
        <v>-91692.03</v>
      </c>
      <c r="D66" s="35">
        <f t="shared" si="15"/>
        <v>-92183.33</v>
      </c>
      <c r="E66" s="35">
        <f t="shared" si="15"/>
        <v>-54172</v>
      </c>
      <c r="F66" s="35">
        <f t="shared" si="15"/>
        <v>-38940</v>
      </c>
      <c r="G66" s="35">
        <f t="shared" si="15"/>
        <v>-84544</v>
      </c>
      <c r="H66" s="35">
        <f t="shared" si="15"/>
        <v>-62964</v>
      </c>
      <c r="I66" s="35">
        <f t="shared" si="15"/>
        <v>-60731.47</v>
      </c>
      <c r="J66" s="35">
        <f t="shared" si="15"/>
        <v>-35260</v>
      </c>
      <c r="K66" s="35">
        <f t="shared" si="15"/>
        <v>-27865.33</v>
      </c>
      <c r="L66" s="35">
        <f aca="true" t="shared" si="16" ref="L66:L116">SUM(B66:K66)</f>
        <v>-608852.1599999999</v>
      </c>
    </row>
    <row r="67" spans="1:12" ht="18.75" customHeight="1">
      <c r="A67" s="16" t="s">
        <v>73</v>
      </c>
      <c r="B67" s="35">
        <f aca="true" t="shared" si="17" ref="B67:K67">B68+B69+B70+B71+B72+B73</f>
        <v>-60500</v>
      </c>
      <c r="C67" s="35">
        <f t="shared" si="17"/>
        <v>-91672</v>
      </c>
      <c r="D67" s="35">
        <f t="shared" si="17"/>
        <v>-91080</v>
      </c>
      <c r="E67" s="35">
        <f t="shared" si="17"/>
        <v>-54172</v>
      </c>
      <c r="F67" s="35">
        <f t="shared" si="17"/>
        <v>-38940</v>
      </c>
      <c r="G67" s="35">
        <f t="shared" si="17"/>
        <v>-82544</v>
      </c>
      <c r="H67" s="35">
        <f t="shared" si="17"/>
        <v>-62964</v>
      </c>
      <c r="I67" s="35">
        <f t="shared" si="17"/>
        <v>-13768</v>
      </c>
      <c r="J67" s="35">
        <f t="shared" si="17"/>
        <v>-35260</v>
      </c>
      <c r="K67" s="35">
        <f t="shared" si="17"/>
        <v>-27472</v>
      </c>
      <c r="L67" s="35">
        <f t="shared" si="16"/>
        <v>-558372</v>
      </c>
    </row>
    <row r="68" spans="1:13" s="67" customFormat="1" ht="18.75" customHeight="1">
      <c r="A68" s="60" t="s">
        <v>144</v>
      </c>
      <c r="B68" s="63">
        <f>-ROUND(B9*$D$3,2)</f>
        <v>-60500</v>
      </c>
      <c r="C68" s="63">
        <f aca="true" t="shared" si="18" ref="C68:J68">-ROUND(C9*$D$3,2)</f>
        <v>-91672</v>
      </c>
      <c r="D68" s="63">
        <f t="shared" si="18"/>
        <v>-91080</v>
      </c>
      <c r="E68" s="63">
        <f t="shared" si="18"/>
        <v>-54172</v>
      </c>
      <c r="F68" s="63">
        <f t="shared" si="18"/>
        <v>-38940</v>
      </c>
      <c r="G68" s="63">
        <f t="shared" si="18"/>
        <v>-82544</v>
      </c>
      <c r="H68" s="63">
        <f t="shared" si="18"/>
        <v>-62964</v>
      </c>
      <c r="I68" s="63">
        <f t="shared" si="18"/>
        <v>-13768</v>
      </c>
      <c r="J68" s="63">
        <f t="shared" si="18"/>
        <v>-35260</v>
      </c>
      <c r="K68" s="63">
        <f>-ROUND((K9+K29)*$D$3,2)</f>
        <v>-27472</v>
      </c>
      <c r="L68" s="63">
        <f t="shared" si="16"/>
        <v>-558372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C74:K74">SUM(C75:C110)</f>
        <v>-20.03</v>
      </c>
      <c r="D74" s="35">
        <f t="shared" si="19"/>
        <v>-1103.33</v>
      </c>
      <c r="E74" s="19">
        <v>0</v>
      </c>
      <c r="F74" s="19">
        <v>0</v>
      </c>
      <c r="G74" s="35">
        <f t="shared" si="19"/>
        <v>-2000</v>
      </c>
      <c r="H74" s="19">
        <v>0</v>
      </c>
      <c r="I74" s="35">
        <f t="shared" si="19"/>
        <v>-46963.47</v>
      </c>
      <c r="J74" s="19">
        <v>0</v>
      </c>
      <c r="K74" s="63">
        <f t="shared" si="19"/>
        <v>-393.33</v>
      </c>
      <c r="L74" s="63">
        <f t="shared" si="16"/>
        <v>-50480.16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63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19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576047.5800000001</v>
      </c>
      <c r="C114" s="24">
        <f t="shared" si="20"/>
        <v>892647.4199999999</v>
      </c>
      <c r="D114" s="24">
        <f t="shared" si="20"/>
        <v>1156993.3399999999</v>
      </c>
      <c r="E114" s="24">
        <f t="shared" si="20"/>
        <v>522790.92000000004</v>
      </c>
      <c r="F114" s="24">
        <f t="shared" si="20"/>
        <v>575458.9700000001</v>
      </c>
      <c r="G114" s="24">
        <f t="shared" si="20"/>
        <v>1165872.19</v>
      </c>
      <c r="H114" s="24">
        <f t="shared" si="20"/>
        <v>502840.11000000004</v>
      </c>
      <c r="I114" s="24">
        <f>+I115+I116</f>
        <v>146227.74</v>
      </c>
      <c r="J114" s="24">
        <f>+J115+J116</f>
        <v>376639.47</v>
      </c>
      <c r="K114" s="24">
        <f>+K115+K116</f>
        <v>292518.64999999997</v>
      </c>
      <c r="L114" s="45">
        <f t="shared" si="16"/>
        <v>6208036.390000001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559191.7400000001</v>
      </c>
      <c r="C115" s="24">
        <f t="shared" si="21"/>
        <v>869299.22</v>
      </c>
      <c r="D115" s="24">
        <f t="shared" si="21"/>
        <v>1136187.5599999998</v>
      </c>
      <c r="E115" s="24">
        <f t="shared" si="21"/>
        <v>499350.54000000004</v>
      </c>
      <c r="F115" s="24">
        <f t="shared" si="21"/>
        <v>562052.9500000001</v>
      </c>
      <c r="G115" s="24">
        <f t="shared" si="21"/>
        <v>1144327.99</v>
      </c>
      <c r="H115" s="24">
        <f t="shared" si="21"/>
        <v>486694.78</v>
      </c>
      <c r="I115" s="24">
        <f t="shared" si="21"/>
        <v>146227.74</v>
      </c>
      <c r="J115" s="24">
        <f t="shared" si="21"/>
        <v>362671.89999999997</v>
      </c>
      <c r="K115" s="24">
        <f t="shared" si="21"/>
        <v>292518.64999999997</v>
      </c>
      <c r="L115" s="45">
        <f t="shared" si="16"/>
        <v>6058523.070000001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20805.78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149513.32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6208036.37</v>
      </c>
      <c r="M122" s="51"/>
    </row>
    <row r="123" spans="1:12" ht="18.75" customHeight="1">
      <c r="A123" s="26" t="s">
        <v>123</v>
      </c>
      <c r="B123" s="27">
        <v>65362.1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65362.1</v>
      </c>
    </row>
    <row r="124" spans="1:12" ht="18.75" customHeight="1">
      <c r="A124" s="26" t="s">
        <v>124</v>
      </c>
      <c r="B124" s="27">
        <v>510685.48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510685.48</v>
      </c>
    </row>
    <row r="125" spans="1:12" ht="18.75" customHeight="1">
      <c r="A125" s="26" t="s">
        <v>125</v>
      </c>
      <c r="B125" s="38">
        <v>0</v>
      </c>
      <c r="C125" s="27">
        <v>892647.41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892647.41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1077460.21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1077460.21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79533.13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79533.13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517563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517563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5227.91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5227.91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167857.74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167857.74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50472.79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50472.79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357128.44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357128.44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326691.63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326691.63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33525.09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33525.09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157483.32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157483.32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156225.54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156225.54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491946.6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491946.6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173309.15</v>
      </c>
      <c r="I139" s="38">
        <v>0</v>
      </c>
      <c r="J139" s="38">
        <v>0</v>
      </c>
      <c r="K139" s="38">
        <v>0</v>
      </c>
      <c r="L139" s="39">
        <f t="shared" si="23"/>
        <v>173309.15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329530.97</v>
      </c>
      <c r="I140" s="38">
        <v>0</v>
      </c>
      <c r="J140" s="38">
        <v>0</v>
      </c>
      <c r="K140" s="38">
        <v>0</v>
      </c>
      <c r="L140" s="39">
        <f t="shared" si="23"/>
        <v>329530.97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146227.74</v>
      </c>
      <c r="J141" s="38">
        <v>0</v>
      </c>
      <c r="K141" s="38">
        <v>0</v>
      </c>
      <c r="L141" s="39">
        <f t="shared" si="23"/>
        <v>146227.74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376639.47</v>
      </c>
      <c r="K142" s="18">
        <v>0</v>
      </c>
      <c r="L142" s="39">
        <f t="shared" si="23"/>
        <v>376639.47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292518.65</v>
      </c>
      <c r="L143" s="42">
        <f t="shared" si="23"/>
        <v>292518.65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376639.47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2018-11-08T18:33:45Z</dcterms:modified>
  <cp:category/>
  <cp:version/>
  <cp:contentType/>
  <cp:contentStatus/>
</cp:coreProperties>
</file>