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<sst xmlns="http://schemas.openxmlformats.org/spreadsheetml/2006/main" count="99" uniqueCount="97">
  <si>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</si>
  <si>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</si>
  <si>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</si>
  <si>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</si>
  <si>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</si>
  <si>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</si>
  <si>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</si>
  <si>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</si>
  <si>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</si>
  <si>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</si>
  <si>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</si>
  <si>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</si>
  <si>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</si>
  <si>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</si>
  <si>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</si>
  <si>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</si>
  <si>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</si>
  <si>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</si>
  <si>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</si>
  <si>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</si>
  <si>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</si>
  <si>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</si>
  <si>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</si>
  <si>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</si>
  <si>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</si>
  <si>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</si>
  <si>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</si>
  <si>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</si>
  <si>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</si>
  <si>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</si>
  <si>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</si>
  <si>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</si>
  <si>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</si>
  <si>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</si>
  <si>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</si>
  <si>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</si>
  <si>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</si>
  <si>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</si>
  <si>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</si>
  <si>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</si>
  <si>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</si>
  <si>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</si>
  <si>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</si>
  <si>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</si>
  <si>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</si>
  <si>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</si>
  <si>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</si>
  <si>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</si>
  <si>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</si>
  <si>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</si>
  <si>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</si>
  <si>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</si>
  <si>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</si>
  <si>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</si>
  <si>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</si>
  <si>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</si>
  <si>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</si>
  <si>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</si>
  <si>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</si>
  <si>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</si>
  <si>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</si>
  <si>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</si>
  <si>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</si>
  <si>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</si>
  <si>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</si>
  <si>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</si>
  <si>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</si>
  <si>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</si>
  <si>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</si>
  <si>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</si>
  <si>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</si>
  <si>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</si>
  <si>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</si>
  <si>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</si>
  <si>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</si>
  <si>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</si>
  <si>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</si>
  <si>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</si>
  <si>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</si>
  <si>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</si>
  <si>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</si>
  <si>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</si>
  <si>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</si>
  <si>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</si>
  <si>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</si>
  <si>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</si>
  <si>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</si>
  <si>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</si>
  <si>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</si>
  <si>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</si>
  <si>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</si>
  <si>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</si>
  <si>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</si>
  <si>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</si>
  <si>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</si>
  <si>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</si>
  <si>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31/12/18 - VENCIMENTO 08/01/19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</si>
</sst>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G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32" sqref="S32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237442</v>
      </c>
      <c r="C7" s="10">
        <f t="shared" si="0"/>
        <v>153149</v>
      </c>
      <c r="D7" s="10">
        <f t="shared" si="0"/>
        <v>195216</v>
      </c>
      <c r="E7" s="10">
        <f t="shared" si="0"/>
        <v>31041</v>
      </c>
      <c r="F7" s="10">
        <f t="shared" si="0"/>
        <v>151288</v>
      </c>
      <c r="G7" s="10">
        <f t="shared" si="0"/>
        <v>212073</v>
      </c>
      <c r="H7" s="10">
        <f t="shared" si="0"/>
        <v>154842</v>
      </c>
      <c r="I7" s="10">
        <f t="shared" si="0"/>
        <v>25873</v>
      </c>
      <c r="J7" s="10">
        <f t="shared" si="0"/>
        <v>206467</v>
      </c>
      <c r="K7" s="10">
        <f t="shared" si="0"/>
        <v>147412</v>
      </c>
      <c r="L7" s="10">
        <f t="shared" si="0"/>
        <v>191888</v>
      </c>
      <c r="M7" s="10">
        <f t="shared" si="0"/>
        <v>59880</v>
      </c>
      <c r="N7" s="10">
        <f t="shared" si="0"/>
        <v>38796</v>
      </c>
      <c r="O7" s="10">
        <f>+O8+O18+O22</f>
        <v>1805367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117714</v>
      </c>
      <c r="C8" s="12">
        <f t="shared" si="1"/>
        <v>77511</v>
      </c>
      <c r="D8" s="12">
        <f t="shared" si="1"/>
        <v>103570</v>
      </c>
      <c r="E8" s="12">
        <f t="shared" si="1"/>
        <v>14903</v>
      </c>
      <c r="F8" s="12">
        <f t="shared" si="1"/>
        <v>76196</v>
      </c>
      <c r="G8" s="12">
        <f t="shared" si="1"/>
        <v>108025</v>
      </c>
      <c r="H8" s="12">
        <f t="shared" si="1"/>
        <v>77477</v>
      </c>
      <c r="I8" s="12">
        <f t="shared" si="1"/>
        <v>12936</v>
      </c>
      <c r="J8" s="12">
        <f t="shared" si="1"/>
        <v>108392</v>
      </c>
      <c r="K8" s="12">
        <f t="shared" si="1"/>
        <v>76658</v>
      </c>
      <c r="L8" s="12">
        <f t="shared" si="1"/>
        <v>98098</v>
      </c>
      <c r="M8" s="12">
        <f t="shared" si="1"/>
        <v>33320</v>
      </c>
      <c r="N8" s="12">
        <f t="shared" si="1"/>
        <v>23152</v>
      </c>
      <c r="O8" s="12">
        <f>SUM(B8:N8)</f>
        <v>927952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17666</v>
      </c>
      <c r="C9" s="14">
        <v>14620</v>
      </c>
      <c r="D9" s="14">
        <v>13807</v>
      </c>
      <c r="E9" s="14">
        <v>2077</v>
      </c>
      <c r="F9" s="14">
        <v>10341</v>
      </c>
      <c r="G9" s="14">
        <v>16373</v>
      </c>
      <c r="H9" s="14">
        <v>14626</v>
      </c>
      <c r="I9" s="14">
        <v>2216</v>
      </c>
      <c r="J9" s="14">
        <v>11926</v>
      </c>
      <c r="K9" s="14">
        <v>13852</v>
      </c>
      <c r="L9" s="14">
        <v>11563</v>
      </c>
      <c r="M9" s="14">
        <v>5020</v>
      </c>
      <c r="N9" s="14">
        <v>3659</v>
      </c>
      <c r="O9" s="12">
        <f aca="true" t="shared" si="2" ref="O9:O17">SUM(B9:N9)</f>
        <v>137746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95473</v>
      </c>
      <c r="C10" s="14">
        <f>C11+C12+C13</f>
        <v>59994</v>
      </c>
      <c r="D10" s="14">
        <f>D11+D12+D13</f>
        <v>86302</v>
      </c>
      <c r="E10" s="14">
        <f>E11+E12+E13</f>
        <v>12315</v>
      </c>
      <c r="F10" s="14">
        <f aca="true" t="shared" si="3" ref="F10:N10">F11+F12+F13</f>
        <v>63053</v>
      </c>
      <c r="G10" s="14">
        <f t="shared" si="3"/>
        <v>87372</v>
      </c>
      <c r="H10" s="14">
        <f>H11+H12+H13</f>
        <v>60142</v>
      </c>
      <c r="I10" s="14">
        <f>I11+I12+I13</f>
        <v>10276</v>
      </c>
      <c r="J10" s="14">
        <f>J11+J12+J13</f>
        <v>91994</v>
      </c>
      <c r="K10" s="14">
        <f>K11+K12+K13</f>
        <v>59684</v>
      </c>
      <c r="L10" s="14">
        <f>L11+L12+L13</f>
        <v>82013</v>
      </c>
      <c r="M10" s="14">
        <f t="shared" si="3"/>
        <v>27191</v>
      </c>
      <c r="N10" s="14">
        <f t="shared" si="3"/>
        <v>18833</v>
      </c>
      <c r="O10" s="12">
        <f t="shared" si="2"/>
        <v>754642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48471</v>
      </c>
      <c r="C11" s="14">
        <v>31245</v>
      </c>
      <c r="D11" s="14">
        <v>42678</v>
      </c>
      <c r="E11" s="14">
        <v>6206</v>
      </c>
      <c r="F11" s="14">
        <v>31821</v>
      </c>
      <c r="G11" s="14">
        <v>43648</v>
      </c>
      <c r="H11" s="14">
        <v>30411</v>
      </c>
      <c r="I11" s="14">
        <v>5215</v>
      </c>
      <c r="J11" s="14">
        <v>47352</v>
      </c>
      <c r="K11" s="14">
        <v>28947</v>
      </c>
      <c r="L11" s="14">
        <v>39219</v>
      </c>
      <c r="M11" s="14">
        <v>12418</v>
      </c>
      <c r="N11" s="14">
        <v>8636</v>
      </c>
      <c r="O11" s="12">
        <f t="shared" si="2"/>
        <v>376267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45522</v>
      </c>
      <c r="C12" s="14">
        <v>27632</v>
      </c>
      <c r="D12" s="14">
        <v>42662</v>
      </c>
      <c r="E12" s="14">
        <v>5899</v>
      </c>
      <c r="F12" s="14">
        <v>30286</v>
      </c>
      <c r="G12" s="14">
        <v>42164</v>
      </c>
      <c r="H12" s="14">
        <v>28870</v>
      </c>
      <c r="I12" s="14">
        <v>4905</v>
      </c>
      <c r="J12" s="14">
        <v>43555</v>
      </c>
      <c r="K12" s="14">
        <v>29944</v>
      </c>
      <c r="L12" s="14">
        <v>41534</v>
      </c>
      <c r="M12" s="14">
        <v>14360</v>
      </c>
      <c r="N12" s="14">
        <v>9958</v>
      </c>
      <c r="O12" s="12">
        <f t="shared" si="2"/>
        <v>367291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1480</v>
      </c>
      <c r="C13" s="14">
        <v>1117</v>
      </c>
      <c r="D13" s="14">
        <v>962</v>
      </c>
      <c r="E13" s="14">
        <v>210</v>
      </c>
      <c r="F13" s="14">
        <v>946</v>
      </c>
      <c r="G13" s="14">
        <v>1560</v>
      </c>
      <c r="H13" s="14">
        <v>861</v>
      </c>
      <c r="I13" s="14">
        <v>156</v>
      </c>
      <c r="J13" s="14">
        <v>1087</v>
      </c>
      <c r="K13" s="14">
        <v>793</v>
      </c>
      <c r="L13" s="14">
        <v>1260</v>
      </c>
      <c r="M13" s="14">
        <v>413</v>
      </c>
      <c r="N13" s="14">
        <v>239</v>
      </c>
      <c r="O13" s="12">
        <f t="shared" si="2"/>
        <v>11084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4575</v>
      </c>
      <c r="C14" s="14">
        <f>C15+C16+C17</f>
        <v>2897</v>
      </c>
      <c r="D14" s="14">
        <f>D15+D16+D17</f>
        <v>3461</v>
      </c>
      <c r="E14" s="14">
        <f>E15+E16+E17</f>
        <v>511</v>
      </c>
      <c r="F14" s="14">
        <f aca="true" t="shared" si="4" ref="F14:N14">F15+F16+F17</f>
        <v>2802</v>
      </c>
      <c r="G14" s="14">
        <f t="shared" si="4"/>
        <v>4280</v>
      </c>
      <c r="H14" s="14">
        <f>H15+H16+H17</f>
        <v>2709</v>
      </c>
      <c r="I14" s="14">
        <f>I15+I16+I17</f>
        <v>444</v>
      </c>
      <c r="J14" s="14">
        <f>J15+J16+J17</f>
        <v>4472</v>
      </c>
      <c r="K14" s="14">
        <f>K15+K16+K17</f>
        <v>3122</v>
      </c>
      <c r="L14" s="14">
        <f>L15+L16+L17</f>
        <v>4522</v>
      </c>
      <c r="M14" s="14">
        <f t="shared" si="4"/>
        <v>1109</v>
      </c>
      <c r="N14" s="14">
        <f t="shared" si="4"/>
        <v>660</v>
      </c>
      <c r="O14" s="12">
        <f t="shared" si="2"/>
        <v>35564</v>
      </c>
    </row>
    <row r="15" spans="1:26" ht="18.75" customHeight="1">
      <c r="A15" s="15" t="s">
        <v>13</v>
      </c>
      <c r="B15" s="14">
        <v>4565</v>
      </c>
      <c r="C15" s="14">
        <v>2890</v>
      </c>
      <c r="D15" s="14">
        <v>3460</v>
      </c>
      <c r="E15" s="14">
        <v>511</v>
      </c>
      <c r="F15" s="14">
        <v>2798</v>
      </c>
      <c r="G15" s="14">
        <v>4277</v>
      </c>
      <c r="H15" s="14">
        <v>2701</v>
      </c>
      <c r="I15" s="14">
        <v>442</v>
      </c>
      <c r="J15" s="14">
        <v>4468</v>
      </c>
      <c r="K15" s="14">
        <v>3113</v>
      </c>
      <c r="L15" s="14">
        <v>4515</v>
      </c>
      <c r="M15" s="14">
        <v>1107</v>
      </c>
      <c r="N15" s="14">
        <v>660</v>
      </c>
      <c r="O15" s="12">
        <f t="shared" si="2"/>
        <v>35507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5</v>
      </c>
      <c r="C16" s="14">
        <v>2</v>
      </c>
      <c r="D16" s="14">
        <v>1</v>
      </c>
      <c r="E16" s="14">
        <v>0</v>
      </c>
      <c r="F16" s="14">
        <v>4</v>
      </c>
      <c r="G16" s="14">
        <v>1</v>
      </c>
      <c r="H16" s="14">
        <v>8</v>
      </c>
      <c r="I16" s="14">
        <v>2</v>
      </c>
      <c r="J16" s="14">
        <v>2</v>
      </c>
      <c r="K16" s="14">
        <v>8</v>
      </c>
      <c r="L16" s="14">
        <v>7</v>
      </c>
      <c r="M16" s="14">
        <v>1</v>
      </c>
      <c r="N16" s="14">
        <v>0</v>
      </c>
      <c r="O16" s="12">
        <f t="shared" si="2"/>
        <v>41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5</v>
      </c>
      <c r="C17" s="14">
        <v>5</v>
      </c>
      <c r="D17" s="14">
        <v>0</v>
      </c>
      <c r="E17" s="14">
        <v>0</v>
      </c>
      <c r="F17" s="14">
        <v>0</v>
      </c>
      <c r="G17" s="14">
        <v>2</v>
      </c>
      <c r="H17" s="14">
        <v>0</v>
      </c>
      <c r="I17" s="14">
        <v>0</v>
      </c>
      <c r="J17" s="14">
        <v>2</v>
      </c>
      <c r="K17" s="14">
        <v>1</v>
      </c>
      <c r="L17" s="14">
        <v>0</v>
      </c>
      <c r="M17" s="14">
        <v>1</v>
      </c>
      <c r="N17" s="14">
        <v>0</v>
      </c>
      <c r="O17" s="12">
        <f t="shared" si="2"/>
        <v>16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67404</v>
      </c>
      <c r="C18" s="18">
        <f>C19+C20+C21</f>
        <v>37816</v>
      </c>
      <c r="D18" s="18">
        <f>D19+D20+D21</f>
        <v>45639</v>
      </c>
      <c r="E18" s="18">
        <f>E19+E20+E21</f>
        <v>7125</v>
      </c>
      <c r="F18" s="18">
        <f aca="true" t="shared" si="5" ref="F18:N18">F19+F20+F21</f>
        <v>36816</v>
      </c>
      <c r="G18" s="18">
        <f t="shared" si="5"/>
        <v>48775</v>
      </c>
      <c r="H18" s="18">
        <f>H19+H20+H21</f>
        <v>38929</v>
      </c>
      <c r="I18" s="18">
        <f>I19+I20+I21</f>
        <v>6564</v>
      </c>
      <c r="J18" s="18">
        <f>J19+J20+J21</f>
        <v>57814</v>
      </c>
      <c r="K18" s="18">
        <f>K19+K20+K21</f>
        <v>37005</v>
      </c>
      <c r="L18" s="18">
        <f>L19+L20+L21</f>
        <v>60225</v>
      </c>
      <c r="M18" s="18">
        <f t="shared" si="5"/>
        <v>17122</v>
      </c>
      <c r="N18" s="18">
        <f t="shared" si="5"/>
        <v>10471</v>
      </c>
      <c r="O18" s="12">
        <f aca="true" t="shared" si="6" ref="O18:O24">SUM(B18:N18)</f>
        <v>471705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36091</v>
      </c>
      <c r="C19" s="14">
        <v>21333</v>
      </c>
      <c r="D19" s="14">
        <v>22935</v>
      </c>
      <c r="E19" s="14">
        <v>3784</v>
      </c>
      <c r="F19" s="14">
        <v>19361</v>
      </c>
      <c r="G19" s="14">
        <v>24874</v>
      </c>
      <c r="H19" s="14">
        <v>21053</v>
      </c>
      <c r="I19" s="14">
        <v>3593</v>
      </c>
      <c r="J19" s="14">
        <v>30973</v>
      </c>
      <c r="K19" s="14">
        <v>19043</v>
      </c>
      <c r="L19" s="14">
        <v>30006</v>
      </c>
      <c r="M19" s="14">
        <v>8513</v>
      </c>
      <c r="N19" s="14">
        <v>5145</v>
      </c>
      <c r="O19" s="12">
        <f t="shared" si="6"/>
        <v>246704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30508</v>
      </c>
      <c r="C20" s="14">
        <v>15893</v>
      </c>
      <c r="D20" s="14">
        <v>22258</v>
      </c>
      <c r="E20" s="14">
        <v>3249</v>
      </c>
      <c r="F20" s="14">
        <v>17005</v>
      </c>
      <c r="G20" s="14">
        <v>23240</v>
      </c>
      <c r="H20" s="14">
        <v>17433</v>
      </c>
      <c r="I20" s="14">
        <v>2894</v>
      </c>
      <c r="J20" s="14">
        <v>26273</v>
      </c>
      <c r="K20" s="14">
        <v>17504</v>
      </c>
      <c r="L20" s="14">
        <v>29444</v>
      </c>
      <c r="M20" s="14">
        <v>8381</v>
      </c>
      <c r="N20" s="14">
        <v>5221</v>
      </c>
      <c r="O20" s="12">
        <f t="shared" si="6"/>
        <v>219303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805</v>
      </c>
      <c r="C21" s="14">
        <v>590</v>
      </c>
      <c r="D21" s="14">
        <v>446</v>
      </c>
      <c r="E21" s="14">
        <v>92</v>
      </c>
      <c r="F21" s="14">
        <v>450</v>
      </c>
      <c r="G21" s="14">
        <v>661</v>
      </c>
      <c r="H21" s="14">
        <v>443</v>
      </c>
      <c r="I21" s="14">
        <v>77</v>
      </c>
      <c r="J21" s="14">
        <v>568</v>
      </c>
      <c r="K21" s="14">
        <v>458</v>
      </c>
      <c r="L21" s="14">
        <v>775</v>
      </c>
      <c r="M21" s="14">
        <v>228</v>
      </c>
      <c r="N21" s="14">
        <v>105</v>
      </c>
      <c r="O21" s="12">
        <f t="shared" si="6"/>
        <v>5698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52324</v>
      </c>
      <c r="C22" s="14">
        <f>C23+C24</f>
        <v>37822</v>
      </c>
      <c r="D22" s="14">
        <f>D23+D24</f>
        <v>46007</v>
      </c>
      <c r="E22" s="14">
        <f>E23+E24</f>
        <v>9013</v>
      </c>
      <c r="F22" s="14">
        <f aca="true" t="shared" si="7" ref="F22:N22">F23+F24</f>
        <v>38276</v>
      </c>
      <c r="G22" s="14">
        <f t="shared" si="7"/>
        <v>55273</v>
      </c>
      <c r="H22" s="14">
        <f>H23+H24</f>
        <v>38436</v>
      </c>
      <c r="I22" s="14">
        <f>I23+I24</f>
        <v>6373</v>
      </c>
      <c r="J22" s="14">
        <f>J23+J24</f>
        <v>40261</v>
      </c>
      <c r="K22" s="14">
        <f>K23+K24</f>
        <v>33749</v>
      </c>
      <c r="L22" s="14">
        <f>L23+L24</f>
        <v>33565</v>
      </c>
      <c r="M22" s="14">
        <f t="shared" si="7"/>
        <v>9438</v>
      </c>
      <c r="N22" s="14">
        <f t="shared" si="7"/>
        <v>5173</v>
      </c>
      <c r="O22" s="12">
        <f t="shared" si="6"/>
        <v>405710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46019</v>
      </c>
      <c r="C23" s="14">
        <v>34575</v>
      </c>
      <c r="D23" s="14">
        <v>41404</v>
      </c>
      <c r="E23" s="14">
        <v>8244</v>
      </c>
      <c r="F23" s="14">
        <v>34888</v>
      </c>
      <c r="G23" s="14">
        <v>50899</v>
      </c>
      <c r="H23" s="14">
        <v>35180</v>
      </c>
      <c r="I23" s="14">
        <v>5941</v>
      </c>
      <c r="J23" s="14">
        <v>35724</v>
      </c>
      <c r="K23" s="14">
        <v>30495</v>
      </c>
      <c r="L23" s="14">
        <v>30390</v>
      </c>
      <c r="M23" s="14">
        <v>8544</v>
      </c>
      <c r="N23" s="14">
        <v>4495</v>
      </c>
      <c r="O23" s="12">
        <f t="shared" si="6"/>
        <v>366798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6305</v>
      </c>
      <c r="C24" s="14">
        <v>3247</v>
      </c>
      <c r="D24" s="14">
        <v>4603</v>
      </c>
      <c r="E24" s="14">
        <v>769</v>
      </c>
      <c r="F24" s="14">
        <v>3388</v>
      </c>
      <c r="G24" s="14">
        <v>4374</v>
      </c>
      <c r="H24" s="14">
        <v>3256</v>
      </c>
      <c r="I24" s="14">
        <v>432</v>
      </c>
      <c r="J24" s="14">
        <v>4537</v>
      </c>
      <c r="K24" s="14">
        <v>3254</v>
      </c>
      <c r="L24" s="14">
        <v>3175</v>
      </c>
      <c r="M24" s="14">
        <v>894</v>
      </c>
      <c r="N24" s="14">
        <v>678</v>
      </c>
      <c r="O24" s="12">
        <f t="shared" si="6"/>
        <v>38912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523603.7952</v>
      </c>
      <c r="C28" s="56">
        <f aca="true" t="shared" si="8" ref="C28:N28">C29+C30</f>
        <v>359572.9169</v>
      </c>
      <c r="D28" s="56">
        <f t="shared" si="8"/>
        <v>394385.5712</v>
      </c>
      <c r="E28" s="56">
        <f t="shared" si="8"/>
        <v>91859.6313</v>
      </c>
      <c r="F28" s="56">
        <f t="shared" si="8"/>
        <v>349749.922</v>
      </c>
      <c r="G28" s="56">
        <f t="shared" si="8"/>
        <v>398338.42990000005</v>
      </c>
      <c r="H28" s="56">
        <f t="shared" si="8"/>
        <v>339135.94920000003</v>
      </c>
      <c r="I28" s="56">
        <f t="shared" si="8"/>
        <v>61450.96230000001</v>
      </c>
      <c r="J28" s="56">
        <f t="shared" si="8"/>
        <v>459860.5478</v>
      </c>
      <c r="K28" s="56">
        <f t="shared" si="8"/>
        <v>381703.1252</v>
      </c>
      <c r="L28" s="56">
        <f t="shared" si="8"/>
        <v>477681.3332</v>
      </c>
      <c r="M28" s="56">
        <f t="shared" si="8"/>
        <v>188872.84999999998</v>
      </c>
      <c r="N28" s="56">
        <f t="shared" si="8"/>
        <v>104026.3476</v>
      </c>
      <c r="O28" s="56">
        <f>SUM(B28:N28)</f>
        <v>4130241.3818</v>
      </c>
      <c r="Q28" s="62"/>
    </row>
    <row r="29" spans="1:15" ht="18.75" customHeight="1">
      <c r="A29" s="54" t="s">
        <v>57</v>
      </c>
      <c r="B29" s="52">
        <f aca="true" t="shared" si="9" ref="B29:N29">B26*B7</f>
        <v>518953.2352</v>
      </c>
      <c r="C29" s="52">
        <f t="shared" si="9"/>
        <v>351951.7169</v>
      </c>
      <c r="D29" s="52">
        <f t="shared" si="9"/>
        <v>382760.0112</v>
      </c>
      <c r="E29" s="52">
        <f t="shared" si="9"/>
        <v>91859.6313</v>
      </c>
      <c r="F29" s="52">
        <f t="shared" si="9"/>
        <v>340624.93200000003</v>
      </c>
      <c r="G29" s="52">
        <f t="shared" si="9"/>
        <v>393671.10990000004</v>
      </c>
      <c r="H29" s="52">
        <f t="shared" si="9"/>
        <v>335635.51920000004</v>
      </c>
      <c r="I29" s="52">
        <f t="shared" si="9"/>
        <v>61450.96230000001</v>
      </c>
      <c r="J29" s="52">
        <f t="shared" si="9"/>
        <v>448735.3778</v>
      </c>
      <c r="K29" s="52">
        <f t="shared" si="9"/>
        <v>366259.8552</v>
      </c>
      <c r="L29" s="52">
        <f t="shared" si="9"/>
        <v>466556.4832</v>
      </c>
      <c r="M29" s="52">
        <f t="shared" si="9"/>
        <v>183622.02</v>
      </c>
      <c r="N29" s="52">
        <f t="shared" si="9"/>
        <v>101765.7876</v>
      </c>
      <c r="O29" s="53">
        <f>SUM(B29:N29)</f>
        <v>4043846.6418</v>
      </c>
    </row>
    <row r="30" spans="1:26" ht="18.75" customHeight="1">
      <c r="A30" s="17" t="s">
        <v>55</v>
      </c>
      <c r="B30" s="52">
        <v>4650.56</v>
      </c>
      <c r="C30" s="52">
        <v>7621.2</v>
      </c>
      <c r="D30" s="52">
        <v>11625.56</v>
      </c>
      <c r="E30" s="52">
        <v>0</v>
      </c>
      <c r="F30" s="52">
        <v>9124.99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86394.74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-70664</v>
      </c>
      <c r="C32" s="25">
        <f t="shared" si="10"/>
        <v>-58480</v>
      </c>
      <c r="D32" s="25">
        <f t="shared" si="10"/>
        <v>-67210.8</v>
      </c>
      <c r="E32" s="25">
        <f t="shared" si="10"/>
        <v>-8308</v>
      </c>
      <c r="F32" s="25">
        <f t="shared" si="10"/>
        <v>-41864</v>
      </c>
      <c r="G32" s="25">
        <f t="shared" si="10"/>
        <v>-65992</v>
      </c>
      <c r="H32" s="25">
        <f t="shared" si="10"/>
        <v>-58504</v>
      </c>
      <c r="I32" s="25">
        <f t="shared" si="10"/>
        <v>-10364</v>
      </c>
      <c r="J32" s="25">
        <f t="shared" si="10"/>
        <v>-47704</v>
      </c>
      <c r="K32" s="25">
        <f t="shared" si="10"/>
        <v>-55408</v>
      </c>
      <c r="L32" s="25">
        <f t="shared" si="10"/>
        <v>-46252</v>
      </c>
      <c r="M32" s="25">
        <f t="shared" si="10"/>
        <v>-20080</v>
      </c>
      <c r="N32" s="25">
        <f t="shared" si="10"/>
        <v>-14636</v>
      </c>
      <c r="O32" s="25">
        <f t="shared" si="10"/>
        <v>-565466.8</v>
      </c>
    </row>
    <row r="33" spans="1:15" ht="18.75" customHeight="1">
      <c r="A33" s="17" t="s">
        <v>58</v>
      </c>
      <c r="B33" s="26">
        <f>+B34</f>
        <v>-70664</v>
      </c>
      <c r="C33" s="26">
        <f aca="true" t="shared" si="11" ref="C33:O33">+C34</f>
        <v>-58480</v>
      </c>
      <c r="D33" s="26">
        <f t="shared" si="11"/>
        <v>-55228</v>
      </c>
      <c r="E33" s="26">
        <f t="shared" si="11"/>
        <v>-8308</v>
      </c>
      <c r="F33" s="26">
        <f t="shared" si="11"/>
        <v>-41364</v>
      </c>
      <c r="G33" s="26">
        <f t="shared" si="11"/>
        <v>-65492</v>
      </c>
      <c r="H33" s="26">
        <f t="shared" si="11"/>
        <v>-58504</v>
      </c>
      <c r="I33" s="26">
        <f t="shared" si="11"/>
        <v>-8864</v>
      </c>
      <c r="J33" s="26">
        <f t="shared" si="11"/>
        <v>-47704</v>
      </c>
      <c r="K33" s="26">
        <f t="shared" si="11"/>
        <v>-55408</v>
      </c>
      <c r="L33" s="26">
        <f t="shared" si="11"/>
        <v>-46252</v>
      </c>
      <c r="M33" s="26">
        <f t="shared" si="11"/>
        <v>-20080</v>
      </c>
      <c r="N33" s="26">
        <f t="shared" si="11"/>
        <v>-14636</v>
      </c>
      <c r="O33" s="26">
        <f t="shared" si="11"/>
        <v>-550984</v>
      </c>
    </row>
    <row r="34" spans="1:26" ht="18.75" customHeight="1">
      <c r="A34" s="13" t="s">
        <v>59</v>
      </c>
      <c r="B34" s="20">
        <f>ROUND(-B9*$D$3,2)</f>
        <v>-70664</v>
      </c>
      <c r="C34" s="20">
        <f>ROUND(-C9*$D$3,2)</f>
        <v>-58480</v>
      </c>
      <c r="D34" s="20">
        <f>ROUND(-D9*$D$3,2)</f>
        <v>-55228</v>
      </c>
      <c r="E34" s="20">
        <f>ROUND(-E9*$D$3,2)</f>
        <v>-8308</v>
      </c>
      <c r="F34" s="20">
        <f aca="true" t="shared" si="12" ref="F34:N34">ROUND(-F9*$D$3,2)</f>
        <v>-41364</v>
      </c>
      <c r="G34" s="20">
        <f t="shared" si="12"/>
        <v>-65492</v>
      </c>
      <c r="H34" s="20">
        <f t="shared" si="12"/>
        <v>-58504</v>
      </c>
      <c r="I34" s="20">
        <f>ROUND(-I9*$D$3,2)</f>
        <v>-8864</v>
      </c>
      <c r="J34" s="20">
        <f>ROUND(-J9*$D$3,2)</f>
        <v>-47704</v>
      </c>
      <c r="K34" s="20">
        <f>ROUND(-K9*$D$3,2)</f>
        <v>-55408</v>
      </c>
      <c r="L34" s="20">
        <f>ROUND(-L9*$D$3,2)</f>
        <v>-46252</v>
      </c>
      <c r="M34" s="20">
        <f t="shared" si="12"/>
        <v>-20080</v>
      </c>
      <c r="N34" s="20">
        <f t="shared" si="12"/>
        <v>-14636</v>
      </c>
      <c r="O34" s="44">
        <f aca="true" t="shared" si="13" ref="O34:O45">SUM(B34:N34)</f>
        <v>-550984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-11982.8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-14482.8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-500-11482.8</f>
        <v>-11982.8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-14482.8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452939.7952</v>
      </c>
      <c r="C46" s="29">
        <f t="shared" si="15"/>
        <v>301092.9169</v>
      </c>
      <c r="D46" s="29">
        <f t="shared" si="15"/>
        <v>327174.7712</v>
      </c>
      <c r="E46" s="29">
        <f t="shared" si="15"/>
        <v>83551.6313</v>
      </c>
      <c r="F46" s="29">
        <f t="shared" si="15"/>
        <v>307885.922</v>
      </c>
      <c r="G46" s="29">
        <f t="shared" si="15"/>
        <v>332346.42990000005</v>
      </c>
      <c r="H46" s="29">
        <f t="shared" si="15"/>
        <v>280631.94920000003</v>
      </c>
      <c r="I46" s="29">
        <f t="shared" si="15"/>
        <v>51086.96230000001</v>
      </c>
      <c r="J46" s="29">
        <f t="shared" si="15"/>
        <v>412156.5478</v>
      </c>
      <c r="K46" s="29">
        <f t="shared" si="15"/>
        <v>326295.1252</v>
      </c>
      <c r="L46" s="29">
        <f t="shared" si="15"/>
        <v>431429.3332</v>
      </c>
      <c r="M46" s="29">
        <f t="shared" si="15"/>
        <v>168792.84999999998</v>
      </c>
      <c r="N46" s="29">
        <f t="shared" si="15"/>
        <v>89390.3476</v>
      </c>
      <c r="O46" s="29">
        <f>SUM(B46:N46)</f>
        <v>3564774.5818000003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452939.8</v>
      </c>
      <c r="C49" s="35">
        <f aca="true" t="shared" si="16" ref="C49:N49">SUM(C50:C63)</f>
        <v>301092.92</v>
      </c>
      <c r="D49" s="35">
        <f t="shared" si="16"/>
        <v>327174.77</v>
      </c>
      <c r="E49" s="35">
        <f t="shared" si="16"/>
        <v>83551.63</v>
      </c>
      <c r="F49" s="35">
        <f t="shared" si="16"/>
        <v>307885.92</v>
      </c>
      <c r="G49" s="35">
        <f t="shared" si="16"/>
        <v>332346.43</v>
      </c>
      <c r="H49" s="35">
        <f t="shared" si="16"/>
        <v>280631.95</v>
      </c>
      <c r="I49" s="35">
        <f t="shared" si="16"/>
        <v>51086.96</v>
      </c>
      <c r="J49" s="35">
        <f t="shared" si="16"/>
        <v>412156.55</v>
      </c>
      <c r="K49" s="35">
        <f t="shared" si="16"/>
        <v>326295.13</v>
      </c>
      <c r="L49" s="35">
        <f t="shared" si="16"/>
        <v>431429.33</v>
      </c>
      <c r="M49" s="35">
        <f t="shared" si="16"/>
        <v>168792.85</v>
      </c>
      <c r="N49" s="35">
        <f t="shared" si="16"/>
        <v>89390.35</v>
      </c>
      <c r="O49" s="29">
        <f>SUM(O50:O63)</f>
        <v>3564774.59</v>
      </c>
      <c r="Q49" s="64"/>
    </row>
    <row r="50" spans="1:18" ht="18.75" customHeight="1">
      <c r="A50" s="17" t="s">
        <v>39</v>
      </c>
      <c r="B50" s="35">
        <v>87284.81</v>
      </c>
      <c r="C50" s="35">
        <v>84433.42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171718.22999999998</v>
      </c>
      <c r="P50"/>
      <c r="Q50" s="64"/>
      <c r="R50" s="65"/>
    </row>
    <row r="51" spans="1:16" ht="18.75" customHeight="1">
      <c r="A51" s="17" t="s">
        <v>40</v>
      </c>
      <c r="B51" s="35">
        <v>365654.99</v>
      </c>
      <c r="C51" s="35">
        <v>216659.5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582314.49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327174.77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327174.77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83551.63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83551.63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307885.92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307885.92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332346.43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332346.43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280631.95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280631.95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51086.96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51086.96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412156.55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412156.55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326295.13</v>
      </c>
      <c r="L59" s="34">
        <v>0</v>
      </c>
      <c r="M59" s="34">
        <v>0</v>
      </c>
      <c r="N59" s="34">
        <v>0</v>
      </c>
      <c r="O59" s="29">
        <f t="shared" si="17"/>
        <v>326295.13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431429.33</v>
      </c>
      <c r="M60" s="34">
        <v>0</v>
      </c>
      <c r="N60" s="34">
        <v>0</v>
      </c>
      <c r="O60" s="26">
        <f t="shared" si="17"/>
        <v>431429.33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168792.85</v>
      </c>
      <c r="N61" s="34">
        <v>0</v>
      </c>
      <c r="O61" s="29">
        <f t="shared" si="17"/>
        <v>168792.85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89390.35</v>
      </c>
      <c r="O62" s="26">
        <f t="shared" si="17"/>
        <v>89390.35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2.4599981743553587</v>
      </c>
      <c r="C67" s="42">
        <v>2.606651227530069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/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1.8563000000000003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2019-01-07T17:53:20Z</dcterms:modified>
  <cp:category/>
  <cp:version/>
  <cp:contentType/>
  <cp:contentStatus/>
</cp:coreProperties>
</file>