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<sst xmlns="http://schemas.openxmlformats.org/spreadsheetml/2006/main" count="99" uniqueCount="97">
  <si>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</si>
  <si>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</si>
  <si>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</si>
  <si>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</si>
  <si>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</si>
  <si>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</si>
  <si>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</si>
  <si>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</si>
  <si>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</si>
  <si>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</si>
  <si>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</si>
  <si>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</si>
  <si>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</si>
  <si>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</si>
  <si>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</si>
  <si>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</si>
  <si>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</si>
  <si>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</si>
  <si>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</si>
  <si>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</si>
  <si>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</si>
  <si>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</si>
  <si>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</si>
  <si>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</si>
  <si>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</si>
  <si>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</si>
  <si>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</si>
  <si>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</si>
  <si>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</si>
  <si>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</si>
  <si>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</si>
  <si>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</si>
  <si>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</si>
  <si>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</si>
  <si>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</si>
  <si>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</si>
  <si>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</si>
  <si>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</si>
  <si>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</si>
  <si>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</si>
  <si>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</si>
  <si>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</si>
  <si>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</si>
  <si>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</si>
  <si>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</si>
  <si>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</si>
  <si>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</si>
  <si>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</si>
  <si>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</si>
  <si>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</si>
  <si>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</si>
  <si>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</si>
  <si>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</si>
  <si>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</si>
  <si>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</si>
  <si>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</si>
  <si>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</si>
  <si>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</si>
  <si>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</si>
  <si>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</si>
  <si>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</si>
  <si>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</si>
  <si>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</si>
  <si>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</si>
  <si>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</si>
  <si>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</si>
  <si>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</si>
  <si>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</si>
  <si>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</si>
  <si>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</si>
  <si>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</si>
  <si>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</si>
  <si>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</si>
  <si>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</si>
  <si>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</si>
  <si>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</si>
  <si>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</si>
  <si>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</si>
  <si>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</si>
  <si>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</si>
  <si>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</si>
  <si>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</si>
  <si>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</si>
  <si>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</si>
  <si>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</si>
  <si>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</si>
  <si>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</si>
  <si>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</si>
  <si>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</si>
  <si>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</si>
  <si>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</si>
  <si>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</si>
  <si>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</si>
  <si>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</si>
  <si>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</si>
  <si>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</si>
  <si>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30/12/18 - VENCIMENTO 08/01/19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</si>
</sst>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6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5" sqref="A75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193149</v>
      </c>
      <c r="C7" s="10">
        <f t="shared" si="0"/>
        <v>126707</v>
      </c>
      <c r="D7" s="10">
        <f t="shared" si="0"/>
        <v>162516</v>
      </c>
      <c r="E7" s="10">
        <f t="shared" si="0"/>
        <v>25987</v>
      </c>
      <c r="F7" s="10">
        <f t="shared" si="0"/>
        <v>139199</v>
      </c>
      <c r="G7" s="10">
        <f t="shared" si="0"/>
        <v>187905</v>
      </c>
      <c r="H7" s="10">
        <f t="shared" si="0"/>
        <v>128158</v>
      </c>
      <c r="I7" s="10">
        <f t="shared" si="0"/>
        <v>21594</v>
      </c>
      <c r="J7" s="10">
        <f t="shared" si="0"/>
        <v>175833</v>
      </c>
      <c r="K7" s="10">
        <f t="shared" si="0"/>
        <v>122901</v>
      </c>
      <c r="L7" s="10">
        <f t="shared" si="0"/>
        <v>167223</v>
      </c>
      <c r="M7" s="10">
        <f t="shared" si="0"/>
        <v>48752</v>
      </c>
      <c r="N7" s="10">
        <f t="shared" si="0"/>
        <v>30298</v>
      </c>
      <c r="O7" s="10">
        <f>+O8+O18+O22</f>
        <v>1530222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94786</v>
      </c>
      <c r="C8" s="12">
        <f t="shared" si="1"/>
        <v>63716</v>
      </c>
      <c r="D8" s="12">
        <f t="shared" si="1"/>
        <v>85660</v>
      </c>
      <c r="E8" s="12">
        <f t="shared" si="1"/>
        <v>12461</v>
      </c>
      <c r="F8" s="12">
        <f t="shared" si="1"/>
        <v>68858</v>
      </c>
      <c r="G8" s="12">
        <f t="shared" si="1"/>
        <v>94362</v>
      </c>
      <c r="H8" s="12">
        <f t="shared" si="1"/>
        <v>63786</v>
      </c>
      <c r="I8" s="12">
        <f t="shared" si="1"/>
        <v>10970</v>
      </c>
      <c r="J8" s="12">
        <f t="shared" si="1"/>
        <v>90632</v>
      </c>
      <c r="K8" s="12">
        <f t="shared" si="1"/>
        <v>62159</v>
      </c>
      <c r="L8" s="12">
        <f t="shared" si="1"/>
        <v>84739</v>
      </c>
      <c r="M8" s="12">
        <f t="shared" si="1"/>
        <v>26916</v>
      </c>
      <c r="N8" s="12">
        <f t="shared" si="1"/>
        <v>17715</v>
      </c>
      <c r="O8" s="12">
        <f>SUM(B8:N8)</f>
        <v>776760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14613</v>
      </c>
      <c r="C9" s="14">
        <v>12852</v>
      </c>
      <c r="D9" s="14">
        <v>11700</v>
      </c>
      <c r="E9" s="14">
        <v>1844</v>
      </c>
      <c r="F9" s="14">
        <v>10052</v>
      </c>
      <c r="G9" s="14">
        <v>15230</v>
      </c>
      <c r="H9" s="14">
        <v>12876</v>
      </c>
      <c r="I9" s="14">
        <v>2050</v>
      </c>
      <c r="J9" s="14">
        <v>10411</v>
      </c>
      <c r="K9" s="14">
        <v>11492</v>
      </c>
      <c r="L9" s="14">
        <v>10595</v>
      </c>
      <c r="M9" s="14">
        <v>4261</v>
      </c>
      <c r="N9" s="14">
        <v>2919</v>
      </c>
      <c r="O9" s="12">
        <f aca="true" t="shared" si="2" ref="O9:O17">SUM(B9:N9)</f>
        <v>120895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76225</v>
      </c>
      <c r="C10" s="14">
        <f>C11+C12+C13</f>
        <v>48402</v>
      </c>
      <c r="D10" s="14">
        <f>D11+D12+D13</f>
        <v>70963</v>
      </c>
      <c r="E10" s="14">
        <f>E11+E12+E13</f>
        <v>10150</v>
      </c>
      <c r="F10" s="14">
        <f aca="true" t="shared" si="3" ref="F10:N10">F11+F12+F13</f>
        <v>56129</v>
      </c>
      <c r="G10" s="14">
        <f t="shared" si="3"/>
        <v>75383</v>
      </c>
      <c r="H10" s="14">
        <f>H11+H12+H13</f>
        <v>48578</v>
      </c>
      <c r="I10" s="14">
        <f>I11+I12+I13</f>
        <v>8521</v>
      </c>
      <c r="J10" s="14">
        <f>J11+J12+J13</f>
        <v>76325</v>
      </c>
      <c r="K10" s="14">
        <f>K11+K12+K13</f>
        <v>48038</v>
      </c>
      <c r="L10" s="14">
        <f>L11+L12+L13</f>
        <v>69929</v>
      </c>
      <c r="M10" s="14">
        <f t="shared" si="3"/>
        <v>21764</v>
      </c>
      <c r="N10" s="14">
        <f t="shared" si="3"/>
        <v>14298</v>
      </c>
      <c r="O10" s="12">
        <f t="shared" si="2"/>
        <v>624705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38100</v>
      </c>
      <c r="C11" s="14">
        <v>24515</v>
      </c>
      <c r="D11" s="14">
        <v>34641</v>
      </c>
      <c r="E11" s="14">
        <v>4999</v>
      </c>
      <c r="F11" s="14">
        <v>27806</v>
      </c>
      <c r="G11" s="14">
        <v>37055</v>
      </c>
      <c r="H11" s="14">
        <v>24227</v>
      </c>
      <c r="I11" s="14">
        <v>4226</v>
      </c>
      <c r="J11" s="14">
        <v>37490</v>
      </c>
      <c r="K11" s="14">
        <v>22480</v>
      </c>
      <c r="L11" s="14">
        <v>31732</v>
      </c>
      <c r="M11" s="14">
        <v>9214</v>
      </c>
      <c r="N11" s="14">
        <v>5965</v>
      </c>
      <c r="O11" s="12">
        <f t="shared" si="2"/>
        <v>302450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36867</v>
      </c>
      <c r="C12" s="14">
        <v>22773</v>
      </c>
      <c r="D12" s="14">
        <v>35356</v>
      </c>
      <c r="E12" s="14">
        <v>4981</v>
      </c>
      <c r="F12" s="14">
        <v>27247</v>
      </c>
      <c r="G12" s="14">
        <v>36662</v>
      </c>
      <c r="H12" s="14">
        <v>23512</v>
      </c>
      <c r="I12" s="14">
        <v>4143</v>
      </c>
      <c r="J12" s="14">
        <v>37813</v>
      </c>
      <c r="K12" s="14">
        <v>24818</v>
      </c>
      <c r="L12" s="14">
        <v>36860</v>
      </c>
      <c r="M12" s="14">
        <v>12163</v>
      </c>
      <c r="N12" s="14">
        <v>8080</v>
      </c>
      <c r="O12" s="12">
        <f t="shared" si="2"/>
        <v>311275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1258</v>
      </c>
      <c r="C13" s="14">
        <v>1114</v>
      </c>
      <c r="D13" s="14">
        <v>966</v>
      </c>
      <c r="E13" s="14">
        <v>170</v>
      </c>
      <c r="F13" s="14">
        <v>1076</v>
      </c>
      <c r="G13" s="14">
        <v>1666</v>
      </c>
      <c r="H13" s="14">
        <v>839</v>
      </c>
      <c r="I13" s="14">
        <v>152</v>
      </c>
      <c r="J13" s="14">
        <v>1022</v>
      </c>
      <c r="K13" s="14">
        <v>740</v>
      </c>
      <c r="L13" s="14">
        <v>1337</v>
      </c>
      <c r="M13" s="14">
        <v>387</v>
      </c>
      <c r="N13" s="14">
        <v>253</v>
      </c>
      <c r="O13" s="12">
        <f t="shared" si="2"/>
        <v>10980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3948</v>
      </c>
      <c r="C14" s="14">
        <f>C15+C16+C17</f>
        <v>2462</v>
      </c>
      <c r="D14" s="14">
        <f>D15+D16+D17</f>
        <v>2997</v>
      </c>
      <c r="E14" s="14">
        <f>E15+E16+E17</f>
        <v>467</v>
      </c>
      <c r="F14" s="14">
        <f aca="true" t="shared" si="4" ref="F14:N14">F15+F16+F17</f>
        <v>2677</v>
      </c>
      <c r="G14" s="14">
        <f t="shared" si="4"/>
        <v>3749</v>
      </c>
      <c r="H14" s="14">
        <f>H15+H16+H17</f>
        <v>2332</v>
      </c>
      <c r="I14" s="14">
        <f>I15+I16+I17</f>
        <v>399</v>
      </c>
      <c r="J14" s="14">
        <f>J15+J16+J17</f>
        <v>3896</v>
      </c>
      <c r="K14" s="14">
        <f>K15+K16+K17</f>
        <v>2629</v>
      </c>
      <c r="L14" s="14">
        <f>L15+L16+L17</f>
        <v>4215</v>
      </c>
      <c r="M14" s="14">
        <f t="shared" si="4"/>
        <v>891</v>
      </c>
      <c r="N14" s="14">
        <f t="shared" si="4"/>
        <v>498</v>
      </c>
      <c r="O14" s="12">
        <f t="shared" si="2"/>
        <v>31160</v>
      </c>
    </row>
    <row r="15" spans="1:26" ht="18.75" customHeight="1">
      <c r="A15" s="15" t="s">
        <v>13</v>
      </c>
      <c r="B15" s="14">
        <v>3930</v>
      </c>
      <c r="C15" s="14">
        <v>2459</v>
      </c>
      <c r="D15" s="14">
        <v>2997</v>
      </c>
      <c r="E15" s="14">
        <v>463</v>
      </c>
      <c r="F15" s="14">
        <v>2674</v>
      </c>
      <c r="G15" s="14">
        <v>3746</v>
      </c>
      <c r="H15" s="14">
        <v>2328</v>
      </c>
      <c r="I15" s="14">
        <v>399</v>
      </c>
      <c r="J15" s="14">
        <v>3888</v>
      </c>
      <c r="K15" s="14">
        <v>2623</v>
      </c>
      <c r="L15" s="14">
        <v>4210</v>
      </c>
      <c r="M15" s="14">
        <v>891</v>
      </c>
      <c r="N15" s="14">
        <v>496</v>
      </c>
      <c r="O15" s="12">
        <f t="shared" si="2"/>
        <v>31104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7</v>
      </c>
      <c r="C16" s="14">
        <v>1</v>
      </c>
      <c r="D16" s="14">
        <v>0</v>
      </c>
      <c r="E16" s="14">
        <v>0</v>
      </c>
      <c r="F16" s="14">
        <v>2</v>
      </c>
      <c r="G16" s="14">
        <v>1</v>
      </c>
      <c r="H16" s="14">
        <v>1</v>
      </c>
      <c r="I16" s="14">
        <v>0</v>
      </c>
      <c r="J16" s="14">
        <v>4</v>
      </c>
      <c r="K16" s="14">
        <v>6</v>
      </c>
      <c r="L16" s="14">
        <v>4</v>
      </c>
      <c r="M16" s="14">
        <v>0</v>
      </c>
      <c r="N16" s="14">
        <v>0</v>
      </c>
      <c r="O16" s="12">
        <f t="shared" si="2"/>
        <v>26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11</v>
      </c>
      <c r="C17" s="14">
        <v>2</v>
      </c>
      <c r="D17" s="14">
        <v>0</v>
      </c>
      <c r="E17" s="14">
        <v>4</v>
      </c>
      <c r="F17" s="14">
        <v>1</v>
      </c>
      <c r="G17" s="14">
        <v>2</v>
      </c>
      <c r="H17" s="14">
        <v>3</v>
      </c>
      <c r="I17" s="14">
        <v>0</v>
      </c>
      <c r="J17" s="14">
        <v>4</v>
      </c>
      <c r="K17" s="14">
        <v>0</v>
      </c>
      <c r="L17" s="14">
        <v>1</v>
      </c>
      <c r="M17" s="14">
        <v>0</v>
      </c>
      <c r="N17" s="14">
        <v>2</v>
      </c>
      <c r="O17" s="12">
        <f t="shared" si="2"/>
        <v>30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53666</v>
      </c>
      <c r="C18" s="18">
        <f>C19+C20+C21</f>
        <v>30294</v>
      </c>
      <c r="D18" s="18">
        <f>D19+D20+D21</f>
        <v>37941</v>
      </c>
      <c r="E18" s="18">
        <f>E19+E20+E21</f>
        <v>5980</v>
      </c>
      <c r="F18" s="18">
        <f aca="true" t="shared" si="5" ref="F18:N18">F19+F20+F21</f>
        <v>34315</v>
      </c>
      <c r="G18" s="18">
        <f t="shared" si="5"/>
        <v>43124</v>
      </c>
      <c r="H18" s="18">
        <f>H19+H20+H21</f>
        <v>31357</v>
      </c>
      <c r="I18" s="18">
        <f>I19+I20+I21</f>
        <v>5135</v>
      </c>
      <c r="J18" s="18">
        <f>J19+J20+J21</f>
        <v>50085</v>
      </c>
      <c r="K18" s="18">
        <f>K19+K20+K21</f>
        <v>30335</v>
      </c>
      <c r="L18" s="18">
        <f>L19+L20+L21</f>
        <v>52252</v>
      </c>
      <c r="M18" s="18">
        <f t="shared" si="5"/>
        <v>13718</v>
      </c>
      <c r="N18" s="18">
        <f t="shared" si="5"/>
        <v>8280</v>
      </c>
      <c r="O18" s="12">
        <f aca="true" t="shared" si="6" ref="O18:O24">SUM(B18:N18)</f>
        <v>396482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29624</v>
      </c>
      <c r="C19" s="14">
        <v>18112</v>
      </c>
      <c r="D19" s="14">
        <v>19936</v>
      </c>
      <c r="E19" s="14">
        <v>3256</v>
      </c>
      <c r="F19" s="14">
        <v>19836</v>
      </c>
      <c r="G19" s="14">
        <v>23710</v>
      </c>
      <c r="H19" s="14">
        <v>18135</v>
      </c>
      <c r="I19" s="14">
        <v>3010</v>
      </c>
      <c r="J19" s="14">
        <v>27440</v>
      </c>
      <c r="K19" s="14">
        <v>16255</v>
      </c>
      <c r="L19" s="14">
        <v>26363</v>
      </c>
      <c r="M19" s="14">
        <v>6917</v>
      </c>
      <c r="N19" s="14">
        <v>3970</v>
      </c>
      <c r="O19" s="12">
        <f t="shared" si="6"/>
        <v>216564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23318</v>
      </c>
      <c r="C20" s="14">
        <v>11672</v>
      </c>
      <c r="D20" s="14">
        <v>17596</v>
      </c>
      <c r="E20" s="14">
        <v>2642</v>
      </c>
      <c r="F20" s="14">
        <v>14017</v>
      </c>
      <c r="G20" s="14">
        <v>18735</v>
      </c>
      <c r="H20" s="14">
        <v>12843</v>
      </c>
      <c r="I20" s="14">
        <v>2067</v>
      </c>
      <c r="J20" s="14">
        <v>22121</v>
      </c>
      <c r="K20" s="14">
        <v>13704</v>
      </c>
      <c r="L20" s="14">
        <v>25156</v>
      </c>
      <c r="M20" s="14">
        <v>6631</v>
      </c>
      <c r="N20" s="14">
        <v>4214</v>
      </c>
      <c r="O20" s="12">
        <f t="shared" si="6"/>
        <v>174716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724</v>
      </c>
      <c r="C21" s="14">
        <v>510</v>
      </c>
      <c r="D21" s="14">
        <v>409</v>
      </c>
      <c r="E21" s="14">
        <v>82</v>
      </c>
      <c r="F21" s="14">
        <v>462</v>
      </c>
      <c r="G21" s="14">
        <v>679</v>
      </c>
      <c r="H21" s="14">
        <v>379</v>
      </c>
      <c r="I21" s="14">
        <v>58</v>
      </c>
      <c r="J21" s="14">
        <v>524</v>
      </c>
      <c r="K21" s="14">
        <v>376</v>
      </c>
      <c r="L21" s="14">
        <v>733</v>
      </c>
      <c r="M21" s="14">
        <v>170</v>
      </c>
      <c r="N21" s="14">
        <v>96</v>
      </c>
      <c r="O21" s="12">
        <f t="shared" si="6"/>
        <v>5202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44697</v>
      </c>
      <c r="C22" s="14">
        <f>C23+C24</f>
        <v>32697</v>
      </c>
      <c r="D22" s="14">
        <f>D23+D24</f>
        <v>38915</v>
      </c>
      <c r="E22" s="14">
        <f>E23+E24</f>
        <v>7546</v>
      </c>
      <c r="F22" s="14">
        <f aca="true" t="shared" si="7" ref="F22:N22">F23+F24</f>
        <v>36026</v>
      </c>
      <c r="G22" s="14">
        <f t="shared" si="7"/>
        <v>50419</v>
      </c>
      <c r="H22" s="14">
        <f>H23+H24</f>
        <v>33015</v>
      </c>
      <c r="I22" s="14">
        <f>I23+I24</f>
        <v>5489</v>
      </c>
      <c r="J22" s="14">
        <f>J23+J24</f>
        <v>35116</v>
      </c>
      <c r="K22" s="14">
        <f>K23+K24</f>
        <v>30407</v>
      </c>
      <c r="L22" s="14">
        <f>L23+L24</f>
        <v>30232</v>
      </c>
      <c r="M22" s="14">
        <f t="shared" si="7"/>
        <v>8118</v>
      </c>
      <c r="N22" s="14">
        <f t="shared" si="7"/>
        <v>4303</v>
      </c>
      <c r="O22" s="12">
        <f t="shared" si="6"/>
        <v>356980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38970</v>
      </c>
      <c r="C23" s="14">
        <v>29626</v>
      </c>
      <c r="D23" s="14">
        <v>34595</v>
      </c>
      <c r="E23" s="14">
        <v>6790</v>
      </c>
      <c r="F23" s="14">
        <v>32466</v>
      </c>
      <c r="G23" s="14">
        <v>45943</v>
      </c>
      <c r="H23" s="14">
        <v>30046</v>
      </c>
      <c r="I23" s="14">
        <v>5053</v>
      </c>
      <c r="J23" s="14">
        <v>30678</v>
      </c>
      <c r="K23" s="14">
        <v>27496</v>
      </c>
      <c r="L23" s="14">
        <v>27159</v>
      </c>
      <c r="M23" s="14">
        <v>7261</v>
      </c>
      <c r="N23" s="14">
        <v>3706</v>
      </c>
      <c r="O23" s="12">
        <f t="shared" si="6"/>
        <v>319789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5727</v>
      </c>
      <c r="C24" s="14">
        <v>3071</v>
      </c>
      <c r="D24" s="14">
        <v>4320</v>
      </c>
      <c r="E24" s="14">
        <v>756</v>
      </c>
      <c r="F24" s="14">
        <v>3560</v>
      </c>
      <c r="G24" s="14">
        <v>4476</v>
      </c>
      <c r="H24" s="14">
        <v>2969</v>
      </c>
      <c r="I24" s="14">
        <v>436</v>
      </c>
      <c r="J24" s="14">
        <v>4438</v>
      </c>
      <c r="K24" s="14">
        <v>2911</v>
      </c>
      <c r="L24" s="14">
        <v>3073</v>
      </c>
      <c r="M24" s="14">
        <v>857</v>
      </c>
      <c r="N24" s="14">
        <v>597</v>
      </c>
      <c r="O24" s="12">
        <f t="shared" si="6"/>
        <v>37191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426797.0144</v>
      </c>
      <c r="C28" s="56">
        <f aca="true" t="shared" si="8" ref="C28:N28">C29+C30</f>
        <v>298806.5567</v>
      </c>
      <c r="D28" s="56">
        <f t="shared" si="8"/>
        <v>330270.6812</v>
      </c>
      <c r="E28" s="56">
        <f t="shared" si="8"/>
        <v>76903.32909999999</v>
      </c>
      <c r="F28" s="56">
        <f t="shared" si="8"/>
        <v>322531.5385</v>
      </c>
      <c r="G28" s="56">
        <f t="shared" si="8"/>
        <v>353475.3715</v>
      </c>
      <c r="H28" s="56">
        <f t="shared" si="8"/>
        <v>281295.7108</v>
      </c>
      <c r="I28" s="56">
        <f t="shared" si="8"/>
        <v>51287.909400000004</v>
      </c>
      <c r="J28" s="56">
        <f t="shared" si="8"/>
        <v>393280.6122</v>
      </c>
      <c r="K28" s="56">
        <f t="shared" si="8"/>
        <v>320803.0946</v>
      </c>
      <c r="L28" s="56">
        <f t="shared" si="8"/>
        <v>417710.85219999996</v>
      </c>
      <c r="M28" s="56">
        <f t="shared" si="8"/>
        <v>154748.838</v>
      </c>
      <c r="N28" s="56">
        <f t="shared" si="8"/>
        <v>81735.2438</v>
      </c>
      <c r="O28" s="56">
        <f>SUM(B28:N28)</f>
        <v>3509646.7524</v>
      </c>
      <c r="Q28" s="62"/>
    </row>
    <row r="29" spans="1:15" ht="18.75" customHeight="1">
      <c r="A29" s="54" t="s">
        <v>57</v>
      </c>
      <c r="B29" s="52">
        <f aca="true" t="shared" si="9" ref="B29:N29">B26*B7</f>
        <v>422146.4544</v>
      </c>
      <c r="C29" s="52">
        <f t="shared" si="9"/>
        <v>291185.3567</v>
      </c>
      <c r="D29" s="52">
        <f t="shared" si="9"/>
        <v>318645.1212</v>
      </c>
      <c r="E29" s="52">
        <f t="shared" si="9"/>
        <v>76903.32909999999</v>
      </c>
      <c r="F29" s="52">
        <f t="shared" si="9"/>
        <v>313406.54850000003</v>
      </c>
      <c r="G29" s="52">
        <f t="shared" si="9"/>
        <v>348808.0515</v>
      </c>
      <c r="H29" s="52">
        <f t="shared" si="9"/>
        <v>277795.2808</v>
      </c>
      <c r="I29" s="52">
        <f t="shared" si="9"/>
        <v>51287.909400000004</v>
      </c>
      <c r="J29" s="52">
        <f t="shared" si="9"/>
        <v>382155.4422</v>
      </c>
      <c r="K29" s="52">
        <f t="shared" si="9"/>
        <v>305359.8246</v>
      </c>
      <c r="L29" s="52">
        <f t="shared" si="9"/>
        <v>406586.0022</v>
      </c>
      <c r="M29" s="52">
        <f t="shared" si="9"/>
        <v>149498.008</v>
      </c>
      <c r="N29" s="52">
        <f t="shared" si="9"/>
        <v>79474.6838</v>
      </c>
      <c r="O29" s="53">
        <f>SUM(B29:N29)</f>
        <v>3423252.0123999994</v>
      </c>
    </row>
    <row r="30" spans="1:26" ht="18.75" customHeight="1">
      <c r="A30" s="17" t="s">
        <v>55</v>
      </c>
      <c r="B30" s="52">
        <v>4650.56</v>
      </c>
      <c r="C30" s="52">
        <v>7621.2</v>
      </c>
      <c r="D30" s="52">
        <v>11625.56</v>
      </c>
      <c r="E30" s="52">
        <v>0</v>
      </c>
      <c r="F30" s="52">
        <v>9124.99</v>
      </c>
      <c r="G30" s="52">
        <v>4667.32</v>
      </c>
      <c r="H30" s="52">
        <v>3500.43</v>
      </c>
      <c r="I30" s="52">
        <v>0</v>
      </c>
      <c r="J30" s="52">
        <v>11125.17</v>
      </c>
      <c r="K30" s="52">
        <v>15443.27</v>
      </c>
      <c r="L30" s="52">
        <v>11124.85</v>
      </c>
      <c r="M30" s="52">
        <v>5250.83</v>
      </c>
      <c r="N30" s="52">
        <v>2260.56</v>
      </c>
      <c r="O30" s="53">
        <f>SUM(B30:N30)</f>
        <v>86394.74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-58452</v>
      </c>
      <c r="C32" s="25">
        <f t="shared" si="10"/>
        <v>-51408</v>
      </c>
      <c r="D32" s="25">
        <f t="shared" si="10"/>
        <v>-56859.35</v>
      </c>
      <c r="E32" s="25">
        <f t="shared" si="10"/>
        <v>-7376</v>
      </c>
      <c r="F32" s="25">
        <f t="shared" si="10"/>
        <v>-40708</v>
      </c>
      <c r="G32" s="25">
        <f t="shared" si="10"/>
        <v>-61420</v>
      </c>
      <c r="H32" s="25">
        <f t="shared" si="10"/>
        <v>-51504</v>
      </c>
      <c r="I32" s="25">
        <f t="shared" si="10"/>
        <v>-9700</v>
      </c>
      <c r="J32" s="25">
        <f t="shared" si="10"/>
        <v>-41644</v>
      </c>
      <c r="K32" s="25">
        <f t="shared" si="10"/>
        <v>-45968</v>
      </c>
      <c r="L32" s="25">
        <f t="shared" si="10"/>
        <v>-42380</v>
      </c>
      <c r="M32" s="25">
        <f t="shared" si="10"/>
        <v>-17044</v>
      </c>
      <c r="N32" s="25">
        <f t="shared" si="10"/>
        <v>-11676</v>
      </c>
      <c r="O32" s="25">
        <f t="shared" si="10"/>
        <v>-496139.35</v>
      </c>
    </row>
    <row r="33" spans="1:15" ht="18.75" customHeight="1">
      <c r="A33" s="17" t="s">
        <v>58</v>
      </c>
      <c r="B33" s="26">
        <f>+B34</f>
        <v>-58452</v>
      </c>
      <c r="C33" s="26">
        <f aca="true" t="shared" si="11" ref="C33:O33">+C34</f>
        <v>-51408</v>
      </c>
      <c r="D33" s="26">
        <f t="shared" si="11"/>
        <v>-46800</v>
      </c>
      <c r="E33" s="26">
        <f t="shared" si="11"/>
        <v>-7376</v>
      </c>
      <c r="F33" s="26">
        <f t="shared" si="11"/>
        <v>-40208</v>
      </c>
      <c r="G33" s="26">
        <f t="shared" si="11"/>
        <v>-60920</v>
      </c>
      <c r="H33" s="26">
        <f t="shared" si="11"/>
        <v>-51504</v>
      </c>
      <c r="I33" s="26">
        <f t="shared" si="11"/>
        <v>-8200</v>
      </c>
      <c r="J33" s="26">
        <f t="shared" si="11"/>
        <v>-41644</v>
      </c>
      <c r="K33" s="26">
        <f t="shared" si="11"/>
        <v>-45968</v>
      </c>
      <c r="L33" s="26">
        <f t="shared" si="11"/>
        <v>-42380</v>
      </c>
      <c r="M33" s="26">
        <f t="shared" si="11"/>
        <v>-17044</v>
      </c>
      <c r="N33" s="26">
        <f t="shared" si="11"/>
        <v>-11676</v>
      </c>
      <c r="O33" s="26">
        <f t="shared" si="11"/>
        <v>-483580</v>
      </c>
    </row>
    <row r="34" spans="1:26" ht="18.75" customHeight="1">
      <c r="A34" s="13" t="s">
        <v>59</v>
      </c>
      <c r="B34" s="20">
        <f>ROUND(-B9*$D$3,2)</f>
        <v>-58452</v>
      </c>
      <c r="C34" s="20">
        <f>ROUND(-C9*$D$3,2)</f>
        <v>-51408</v>
      </c>
      <c r="D34" s="20">
        <f>ROUND(-D9*$D$3,2)</f>
        <v>-46800</v>
      </c>
      <c r="E34" s="20">
        <f>ROUND(-E9*$D$3,2)</f>
        <v>-7376</v>
      </c>
      <c r="F34" s="20">
        <f aca="true" t="shared" si="12" ref="F34:N34">ROUND(-F9*$D$3,2)</f>
        <v>-40208</v>
      </c>
      <c r="G34" s="20">
        <f t="shared" si="12"/>
        <v>-60920</v>
      </c>
      <c r="H34" s="20">
        <f t="shared" si="12"/>
        <v>-51504</v>
      </c>
      <c r="I34" s="20">
        <f>ROUND(-I9*$D$3,2)</f>
        <v>-8200</v>
      </c>
      <c r="J34" s="20">
        <f>ROUND(-J9*$D$3,2)</f>
        <v>-41644</v>
      </c>
      <c r="K34" s="20">
        <f>ROUND(-K9*$D$3,2)</f>
        <v>-45968</v>
      </c>
      <c r="L34" s="20">
        <f>ROUND(-L9*$D$3,2)</f>
        <v>-42380</v>
      </c>
      <c r="M34" s="20">
        <f t="shared" si="12"/>
        <v>-17044</v>
      </c>
      <c r="N34" s="20">
        <f t="shared" si="12"/>
        <v>-11676</v>
      </c>
      <c r="O34" s="44">
        <f aca="true" t="shared" si="13" ref="O34:O45">SUM(B34:N34)</f>
        <v>-483580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-10059.35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-12559.35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-500-9559.35</f>
        <v>-10059.35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-12559.35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368345.0144</v>
      </c>
      <c r="C46" s="29">
        <f t="shared" si="15"/>
        <v>247398.55670000002</v>
      </c>
      <c r="D46" s="29">
        <f t="shared" si="15"/>
        <v>273411.3312</v>
      </c>
      <c r="E46" s="29">
        <f t="shared" si="15"/>
        <v>69527.32909999999</v>
      </c>
      <c r="F46" s="29">
        <f t="shared" si="15"/>
        <v>281823.5385</v>
      </c>
      <c r="G46" s="29">
        <f t="shared" si="15"/>
        <v>292055.3715</v>
      </c>
      <c r="H46" s="29">
        <f t="shared" si="15"/>
        <v>229791.7108</v>
      </c>
      <c r="I46" s="29">
        <f t="shared" si="15"/>
        <v>41587.909400000004</v>
      </c>
      <c r="J46" s="29">
        <f t="shared" si="15"/>
        <v>351636.6122</v>
      </c>
      <c r="K46" s="29">
        <f t="shared" si="15"/>
        <v>274835.0946</v>
      </c>
      <c r="L46" s="29">
        <f t="shared" si="15"/>
        <v>375330.85219999996</v>
      </c>
      <c r="M46" s="29">
        <f t="shared" si="15"/>
        <v>137704.838</v>
      </c>
      <c r="N46" s="29">
        <f t="shared" si="15"/>
        <v>70059.2438</v>
      </c>
      <c r="O46" s="29">
        <f>SUM(B46:N46)</f>
        <v>3013507.4024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368345.01</v>
      </c>
      <c r="C49" s="35">
        <f aca="true" t="shared" si="16" ref="C49:N49">SUM(C50:C63)</f>
        <v>247398.55</v>
      </c>
      <c r="D49" s="35">
        <f t="shared" si="16"/>
        <v>273411.33</v>
      </c>
      <c r="E49" s="35">
        <f t="shared" si="16"/>
        <v>69527.33</v>
      </c>
      <c r="F49" s="35">
        <f t="shared" si="16"/>
        <v>281823.54</v>
      </c>
      <c r="G49" s="35">
        <f t="shared" si="16"/>
        <v>292055.37</v>
      </c>
      <c r="H49" s="35">
        <f t="shared" si="16"/>
        <v>229791.71</v>
      </c>
      <c r="I49" s="35">
        <f t="shared" si="16"/>
        <v>41587.91</v>
      </c>
      <c r="J49" s="35">
        <f t="shared" si="16"/>
        <v>351636.61</v>
      </c>
      <c r="K49" s="35">
        <f t="shared" si="16"/>
        <v>274835.09</v>
      </c>
      <c r="L49" s="35">
        <f t="shared" si="16"/>
        <v>375330.85</v>
      </c>
      <c r="M49" s="35">
        <f t="shared" si="16"/>
        <v>137704.84</v>
      </c>
      <c r="N49" s="35">
        <f t="shared" si="16"/>
        <v>70059.24</v>
      </c>
      <c r="O49" s="29">
        <f>SUM(O50:O63)</f>
        <v>3013507.38</v>
      </c>
      <c r="Q49" s="64"/>
    </row>
    <row r="50" spans="1:18" ht="18.75" customHeight="1">
      <c r="A50" s="17" t="s">
        <v>39</v>
      </c>
      <c r="B50" s="35">
        <v>71642.87</v>
      </c>
      <c r="C50" s="35">
        <v>69492.27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141135.14</v>
      </c>
      <c r="P50"/>
      <c r="Q50" s="64"/>
      <c r="R50" s="65"/>
    </row>
    <row r="51" spans="1:16" ht="18.75" customHeight="1">
      <c r="A51" s="17" t="s">
        <v>40</v>
      </c>
      <c r="B51" s="35">
        <v>296702.14</v>
      </c>
      <c r="C51" s="35">
        <v>177906.28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474608.42000000004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273411.33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273411.33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69527.33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69527.33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281823.54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281823.54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292055.37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292055.37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229791.71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229791.71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41587.91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41587.91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351636.61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351636.61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274835.09</v>
      </c>
      <c r="L59" s="34">
        <v>0</v>
      </c>
      <c r="M59" s="34">
        <v>0</v>
      </c>
      <c r="N59" s="34">
        <v>0</v>
      </c>
      <c r="O59" s="29">
        <f t="shared" si="17"/>
        <v>274835.09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375330.85</v>
      </c>
      <c r="M60" s="34">
        <v>0</v>
      </c>
      <c r="N60" s="34">
        <v>0</v>
      </c>
      <c r="O60" s="26">
        <f t="shared" si="17"/>
        <v>375330.85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137704.84</v>
      </c>
      <c r="N61" s="34">
        <v>0</v>
      </c>
      <c r="O61" s="29">
        <f t="shared" si="17"/>
        <v>137704.84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70059.24</v>
      </c>
      <c r="O62" s="26">
        <f t="shared" si="17"/>
        <v>70059.24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2.4556997824692193</v>
      </c>
      <c r="C67" s="42">
        <v>2.6065512122071945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/>
      <c r="D69" s="22">
        <f>(D$29/D$7)</f>
        <v>1.9606999999999999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2.9592999999999994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2019-01-07T17:52:09Z</dcterms:modified>
  <cp:category/>
  <cp:version/>
  <cp:contentType/>
  <cp:contentStatus/>
</cp:coreProperties>
</file>