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<sst xmlns="http://schemas.openxmlformats.org/spreadsheetml/2006/main" count="99" uniqueCount="97">
  <si>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</si>
  <si>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</si>
  <si>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</si>
  <si>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</si>
  <si>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</si>
  <si>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</si>
  <si>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</si>
  <si>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</si>
  <si>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</si>
  <si>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</si>
  <si>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</si>
  <si>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</si>
  <si>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</si>
  <si>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</si>
  <si>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</si>
  <si>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</si>
  <si>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</si>
  <si>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</si>
  <si>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</si>
  <si>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</si>
  <si>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</si>
  <si>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</si>
  <si>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</si>
  <si>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</si>
  <si>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</si>
  <si>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</si>
  <si>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</si>
  <si>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</si>
  <si>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</si>
  <si>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</si>
  <si>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</si>
  <si>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</si>
  <si>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</si>
  <si>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</si>
  <si>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</si>
  <si>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</si>
  <si>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</si>
  <si>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</si>
  <si>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</si>
  <si>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</si>
  <si>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</si>
  <si>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</si>
  <si>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</si>
  <si>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</si>
  <si>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</si>
  <si>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</si>
  <si>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</si>
  <si>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</si>
  <si>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</si>
  <si>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</si>
  <si>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</si>
  <si>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</si>
  <si>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</si>
  <si>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</si>
  <si>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</si>
  <si>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</si>
  <si>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</si>
  <si>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</si>
  <si>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</si>
  <si>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</si>
  <si>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</si>
  <si>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</si>
  <si>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</si>
  <si>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</si>
  <si>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</si>
  <si>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</si>
  <si>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</si>
  <si>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</si>
  <si>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</si>
  <si>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</si>
  <si>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</si>
  <si>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</si>
  <si>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</si>
  <si>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</si>
  <si>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</si>
  <si>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</si>
  <si>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</si>
  <si>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</si>
  <si>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</si>
  <si>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</si>
  <si>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</si>
  <si>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</si>
  <si>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</si>
  <si>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</si>
  <si>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</si>
  <si>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</si>
  <si>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</si>
  <si>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</si>
  <si>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</si>
  <si>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</si>
  <si>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</si>
  <si>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</si>
  <si>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</si>
  <si>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</si>
  <si>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</si>
  <si>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</si>
  <si>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26/12/18 - VENCIMENTO 04/01/19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</si>
</sst>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F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9" t="s">
        <v>26</v>
      </c>
      <c r="I6" s="59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373978</v>
      </c>
      <c r="C7" s="10">
        <f t="shared" si="0"/>
        <v>267720</v>
      </c>
      <c r="D7" s="10">
        <f t="shared" si="0"/>
        <v>288536</v>
      </c>
      <c r="E7" s="10">
        <f t="shared" si="0"/>
        <v>51869</v>
      </c>
      <c r="F7" s="10">
        <f t="shared" si="0"/>
        <v>244488</v>
      </c>
      <c r="G7" s="10">
        <f t="shared" si="0"/>
        <v>373144</v>
      </c>
      <c r="H7" s="10">
        <f t="shared" si="0"/>
        <v>257555</v>
      </c>
      <c r="I7" s="10">
        <f t="shared" si="0"/>
        <v>54058</v>
      </c>
      <c r="J7" s="10">
        <f t="shared" si="0"/>
        <v>321800</v>
      </c>
      <c r="K7" s="10">
        <f t="shared" si="0"/>
        <v>232860</v>
      </c>
      <c r="L7" s="10">
        <f t="shared" si="0"/>
        <v>288319</v>
      </c>
      <c r="M7" s="10">
        <f t="shared" si="0"/>
        <v>103628</v>
      </c>
      <c r="N7" s="10">
        <f t="shared" si="0"/>
        <v>73211</v>
      </c>
      <c r="O7" s="10">
        <f>+O8+O18+O22</f>
        <v>2931166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184637</v>
      </c>
      <c r="C8" s="12">
        <f t="shared" si="1"/>
        <v>139530</v>
      </c>
      <c r="D8" s="12">
        <f t="shared" si="1"/>
        <v>162862</v>
      </c>
      <c r="E8" s="12">
        <f t="shared" si="1"/>
        <v>26299</v>
      </c>
      <c r="F8" s="12">
        <f t="shared" si="1"/>
        <v>130450</v>
      </c>
      <c r="G8" s="12">
        <f t="shared" si="1"/>
        <v>199705</v>
      </c>
      <c r="H8" s="12">
        <f t="shared" si="1"/>
        <v>130777</v>
      </c>
      <c r="I8" s="12">
        <f t="shared" si="1"/>
        <v>28410</v>
      </c>
      <c r="J8" s="12">
        <f t="shared" si="1"/>
        <v>174051</v>
      </c>
      <c r="K8" s="12">
        <f t="shared" si="1"/>
        <v>123015</v>
      </c>
      <c r="L8" s="12">
        <f t="shared" si="1"/>
        <v>147249</v>
      </c>
      <c r="M8" s="12">
        <f t="shared" si="1"/>
        <v>57581</v>
      </c>
      <c r="N8" s="12">
        <f t="shared" si="1"/>
        <v>43972</v>
      </c>
      <c r="O8" s="12">
        <f>SUM(B8:N8)</f>
        <v>1548538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23982</v>
      </c>
      <c r="C9" s="14">
        <v>22404</v>
      </c>
      <c r="D9" s="14">
        <v>17668</v>
      </c>
      <c r="E9" s="14">
        <v>3268</v>
      </c>
      <c r="F9" s="14">
        <v>15216</v>
      </c>
      <c r="G9" s="14">
        <v>24449</v>
      </c>
      <c r="H9" s="14">
        <v>21337</v>
      </c>
      <c r="I9" s="14">
        <v>4300</v>
      </c>
      <c r="J9" s="14">
        <v>16100</v>
      </c>
      <c r="K9" s="14">
        <v>18840</v>
      </c>
      <c r="L9" s="14">
        <v>15863</v>
      </c>
      <c r="M9" s="14">
        <v>8255</v>
      </c>
      <c r="N9" s="14">
        <v>6552</v>
      </c>
      <c r="O9" s="12">
        <f aca="true" t="shared" si="2" ref="O9:O17">SUM(B9:N9)</f>
        <v>198234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154046</v>
      </c>
      <c r="C10" s="14">
        <f>C11+C12+C13</f>
        <v>112348</v>
      </c>
      <c r="D10" s="14">
        <f>D11+D12+D13</f>
        <v>139955</v>
      </c>
      <c r="E10" s="14">
        <f>E11+E12+E13</f>
        <v>22220</v>
      </c>
      <c r="F10" s="14">
        <f aca="true" t="shared" si="3" ref="F10:N10">F11+F12+F13</f>
        <v>110619</v>
      </c>
      <c r="G10" s="14">
        <f t="shared" si="3"/>
        <v>167905</v>
      </c>
      <c r="H10" s="14">
        <f>H11+H12+H13</f>
        <v>105063</v>
      </c>
      <c r="I10" s="14">
        <f>I11+I12+I13</f>
        <v>23156</v>
      </c>
      <c r="J10" s="14">
        <f>J11+J12+J13</f>
        <v>151285</v>
      </c>
      <c r="K10" s="14">
        <f>K11+K12+K13</f>
        <v>99830</v>
      </c>
      <c r="L10" s="14">
        <f>L11+L12+L13</f>
        <v>125370</v>
      </c>
      <c r="M10" s="14">
        <f t="shared" si="3"/>
        <v>47520</v>
      </c>
      <c r="N10" s="14">
        <f t="shared" si="3"/>
        <v>36174</v>
      </c>
      <c r="O10" s="12">
        <f t="shared" si="2"/>
        <v>1295491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79339</v>
      </c>
      <c r="C11" s="14">
        <v>57964</v>
      </c>
      <c r="D11" s="14">
        <v>70250</v>
      </c>
      <c r="E11" s="14">
        <v>11341</v>
      </c>
      <c r="F11" s="14">
        <v>55410</v>
      </c>
      <c r="G11" s="14">
        <v>84316</v>
      </c>
      <c r="H11" s="14">
        <v>55030</v>
      </c>
      <c r="I11" s="14">
        <v>12144</v>
      </c>
      <c r="J11" s="14">
        <v>77844</v>
      </c>
      <c r="K11" s="14">
        <v>50231</v>
      </c>
      <c r="L11" s="14">
        <v>62700</v>
      </c>
      <c r="M11" s="14">
        <v>22851</v>
      </c>
      <c r="N11" s="14">
        <v>17228</v>
      </c>
      <c r="O11" s="12">
        <f t="shared" si="2"/>
        <v>656648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71521</v>
      </c>
      <c r="C12" s="14">
        <v>51014</v>
      </c>
      <c r="D12" s="14">
        <v>67383</v>
      </c>
      <c r="E12" s="14">
        <v>10323</v>
      </c>
      <c r="F12" s="14">
        <v>52469</v>
      </c>
      <c r="G12" s="14">
        <v>78824</v>
      </c>
      <c r="H12" s="14">
        <v>47607</v>
      </c>
      <c r="I12" s="14">
        <v>10514</v>
      </c>
      <c r="J12" s="14">
        <v>70894</v>
      </c>
      <c r="K12" s="14">
        <v>47466</v>
      </c>
      <c r="L12" s="14">
        <v>59821</v>
      </c>
      <c r="M12" s="14">
        <v>23706</v>
      </c>
      <c r="N12" s="14">
        <v>18226</v>
      </c>
      <c r="O12" s="12">
        <f t="shared" si="2"/>
        <v>609768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3186</v>
      </c>
      <c r="C13" s="14">
        <v>3370</v>
      </c>
      <c r="D13" s="14">
        <v>2322</v>
      </c>
      <c r="E13" s="14">
        <v>556</v>
      </c>
      <c r="F13" s="14">
        <v>2740</v>
      </c>
      <c r="G13" s="14">
        <v>4765</v>
      </c>
      <c r="H13" s="14">
        <v>2426</v>
      </c>
      <c r="I13" s="14">
        <v>498</v>
      </c>
      <c r="J13" s="14">
        <v>2547</v>
      </c>
      <c r="K13" s="14">
        <v>2133</v>
      </c>
      <c r="L13" s="14">
        <v>2849</v>
      </c>
      <c r="M13" s="14">
        <v>963</v>
      </c>
      <c r="N13" s="14">
        <v>720</v>
      </c>
      <c r="O13" s="12">
        <f t="shared" si="2"/>
        <v>29075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6609</v>
      </c>
      <c r="C14" s="14">
        <f>C15+C16+C17</f>
        <v>4778</v>
      </c>
      <c r="D14" s="14">
        <f>D15+D16+D17</f>
        <v>5239</v>
      </c>
      <c r="E14" s="14">
        <f>E15+E16+E17</f>
        <v>811</v>
      </c>
      <c r="F14" s="14">
        <f aca="true" t="shared" si="4" ref="F14:N14">F15+F16+F17</f>
        <v>4615</v>
      </c>
      <c r="G14" s="14">
        <f t="shared" si="4"/>
        <v>7351</v>
      </c>
      <c r="H14" s="14">
        <f>H15+H16+H17</f>
        <v>4377</v>
      </c>
      <c r="I14" s="14">
        <f>I15+I16+I17</f>
        <v>954</v>
      </c>
      <c r="J14" s="14">
        <f>J15+J16+J17</f>
        <v>6666</v>
      </c>
      <c r="K14" s="14">
        <f>K15+K16+K17</f>
        <v>4345</v>
      </c>
      <c r="L14" s="14">
        <f>L15+L16+L17</f>
        <v>6016</v>
      </c>
      <c r="M14" s="14">
        <f t="shared" si="4"/>
        <v>1806</v>
      </c>
      <c r="N14" s="14">
        <f t="shared" si="4"/>
        <v>1246</v>
      </c>
      <c r="O14" s="12">
        <f t="shared" si="2"/>
        <v>54813</v>
      </c>
    </row>
    <row r="15" spans="1:26" ht="18.75" customHeight="1">
      <c r="A15" s="15" t="s">
        <v>13</v>
      </c>
      <c r="B15" s="14">
        <v>6583</v>
      </c>
      <c r="C15" s="14">
        <v>4769</v>
      </c>
      <c r="D15" s="14">
        <v>5237</v>
      </c>
      <c r="E15" s="14">
        <v>810</v>
      </c>
      <c r="F15" s="14">
        <v>4612</v>
      </c>
      <c r="G15" s="14">
        <v>7346</v>
      </c>
      <c r="H15" s="14">
        <v>4372</v>
      </c>
      <c r="I15" s="14">
        <v>952</v>
      </c>
      <c r="J15" s="14">
        <v>6662</v>
      </c>
      <c r="K15" s="14">
        <v>4330</v>
      </c>
      <c r="L15" s="14">
        <v>6005</v>
      </c>
      <c r="M15" s="14">
        <v>1804</v>
      </c>
      <c r="N15" s="14">
        <v>1245</v>
      </c>
      <c r="O15" s="12">
        <f t="shared" si="2"/>
        <v>54727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12</v>
      </c>
      <c r="C16" s="14">
        <v>2</v>
      </c>
      <c r="D16" s="14">
        <v>0</v>
      </c>
      <c r="E16" s="14">
        <v>0</v>
      </c>
      <c r="F16" s="14">
        <v>2</v>
      </c>
      <c r="G16" s="14">
        <v>1</v>
      </c>
      <c r="H16" s="14">
        <v>2</v>
      </c>
      <c r="I16" s="14">
        <v>0</v>
      </c>
      <c r="J16" s="14">
        <v>0</v>
      </c>
      <c r="K16" s="14">
        <v>13</v>
      </c>
      <c r="L16" s="14">
        <v>4</v>
      </c>
      <c r="M16" s="14">
        <v>2</v>
      </c>
      <c r="N16" s="14">
        <v>1</v>
      </c>
      <c r="O16" s="12">
        <f t="shared" si="2"/>
        <v>39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14</v>
      </c>
      <c r="C17" s="14">
        <v>7</v>
      </c>
      <c r="D17" s="14">
        <v>2</v>
      </c>
      <c r="E17" s="14">
        <v>1</v>
      </c>
      <c r="F17" s="14">
        <v>1</v>
      </c>
      <c r="G17" s="14">
        <v>4</v>
      </c>
      <c r="H17" s="14">
        <v>3</v>
      </c>
      <c r="I17" s="14">
        <v>2</v>
      </c>
      <c r="J17" s="14">
        <v>4</v>
      </c>
      <c r="K17" s="14">
        <v>2</v>
      </c>
      <c r="L17" s="14">
        <v>7</v>
      </c>
      <c r="M17" s="14">
        <v>0</v>
      </c>
      <c r="N17" s="14">
        <v>0</v>
      </c>
      <c r="O17" s="12">
        <f t="shared" si="2"/>
        <v>47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111846</v>
      </c>
      <c r="C18" s="18">
        <f>C19+C20+C21</f>
        <v>67328</v>
      </c>
      <c r="D18" s="18">
        <f>D19+D20+D21</f>
        <v>63620</v>
      </c>
      <c r="E18" s="18">
        <f>E19+E20+E21</f>
        <v>11686</v>
      </c>
      <c r="F18" s="18">
        <f aca="true" t="shared" si="5" ref="F18:N18">F19+F20+F21</f>
        <v>57575</v>
      </c>
      <c r="G18" s="18">
        <f t="shared" si="5"/>
        <v>85983</v>
      </c>
      <c r="H18" s="18">
        <f>H19+H20+H21</f>
        <v>67999</v>
      </c>
      <c r="I18" s="18">
        <f>I19+I20+I21</f>
        <v>13678</v>
      </c>
      <c r="J18" s="18">
        <f>J19+J20+J21</f>
        <v>88019</v>
      </c>
      <c r="K18" s="18">
        <f>K19+K20+K21</f>
        <v>59338</v>
      </c>
      <c r="L18" s="18">
        <f>L19+L20+L21</f>
        <v>91758</v>
      </c>
      <c r="M18" s="18">
        <f t="shared" si="5"/>
        <v>31118</v>
      </c>
      <c r="N18" s="18">
        <f t="shared" si="5"/>
        <v>19927</v>
      </c>
      <c r="O18" s="12">
        <f aca="true" t="shared" si="6" ref="O18:O24">SUM(B18:N18)</f>
        <v>769875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63056</v>
      </c>
      <c r="C19" s="14">
        <v>40157</v>
      </c>
      <c r="D19" s="14">
        <v>37425</v>
      </c>
      <c r="E19" s="14">
        <v>7110</v>
      </c>
      <c r="F19" s="14">
        <v>33665</v>
      </c>
      <c r="G19" s="14">
        <v>49919</v>
      </c>
      <c r="H19" s="14">
        <v>40478</v>
      </c>
      <c r="I19" s="14">
        <v>8313</v>
      </c>
      <c r="J19" s="14">
        <v>50923</v>
      </c>
      <c r="K19" s="14">
        <v>33719</v>
      </c>
      <c r="L19" s="14">
        <v>50198</v>
      </c>
      <c r="M19" s="14">
        <v>16816</v>
      </c>
      <c r="N19" s="14">
        <v>10671</v>
      </c>
      <c r="O19" s="12">
        <f t="shared" si="6"/>
        <v>442450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46734</v>
      </c>
      <c r="C20" s="14">
        <v>25557</v>
      </c>
      <c r="D20" s="14">
        <v>25301</v>
      </c>
      <c r="E20" s="14">
        <v>4380</v>
      </c>
      <c r="F20" s="14">
        <v>22799</v>
      </c>
      <c r="G20" s="14">
        <v>34206</v>
      </c>
      <c r="H20" s="14">
        <v>26434</v>
      </c>
      <c r="I20" s="14">
        <v>5159</v>
      </c>
      <c r="J20" s="14">
        <v>35837</v>
      </c>
      <c r="K20" s="14">
        <v>24586</v>
      </c>
      <c r="L20" s="14">
        <v>39865</v>
      </c>
      <c r="M20" s="14">
        <v>13736</v>
      </c>
      <c r="N20" s="14">
        <v>8938</v>
      </c>
      <c r="O20" s="12">
        <f t="shared" si="6"/>
        <v>313532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2056</v>
      </c>
      <c r="C21" s="14">
        <v>1614</v>
      </c>
      <c r="D21" s="14">
        <v>894</v>
      </c>
      <c r="E21" s="14">
        <v>196</v>
      </c>
      <c r="F21" s="14">
        <v>1111</v>
      </c>
      <c r="G21" s="14">
        <v>1858</v>
      </c>
      <c r="H21" s="14">
        <v>1087</v>
      </c>
      <c r="I21" s="14">
        <v>206</v>
      </c>
      <c r="J21" s="14">
        <v>1259</v>
      </c>
      <c r="K21" s="14">
        <v>1033</v>
      </c>
      <c r="L21" s="14">
        <v>1695</v>
      </c>
      <c r="M21" s="14">
        <v>566</v>
      </c>
      <c r="N21" s="14">
        <v>318</v>
      </c>
      <c r="O21" s="12">
        <f t="shared" si="6"/>
        <v>13893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77495</v>
      </c>
      <c r="C22" s="14">
        <f>C23+C24</f>
        <v>60862</v>
      </c>
      <c r="D22" s="14">
        <f>D23+D24</f>
        <v>62054</v>
      </c>
      <c r="E22" s="14">
        <f>E23+E24</f>
        <v>13884</v>
      </c>
      <c r="F22" s="14">
        <f aca="true" t="shared" si="7" ref="F22:N22">F23+F24</f>
        <v>56463</v>
      </c>
      <c r="G22" s="14">
        <f t="shared" si="7"/>
        <v>87456</v>
      </c>
      <c r="H22" s="14">
        <f>H23+H24</f>
        <v>58779</v>
      </c>
      <c r="I22" s="14">
        <f>I23+I24</f>
        <v>11970</v>
      </c>
      <c r="J22" s="14">
        <f>J23+J24</f>
        <v>59730</v>
      </c>
      <c r="K22" s="14">
        <f>K23+K24</f>
        <v>50507</v>
      </c>
      <c r="L22" s="14">
        <f>L23+L24</f>
        <v>49312</v>
      </c>
      <c r="M22" s="14">
        <f t="shared" si="7"/>
        <v>14929</v>
      </c>
      <c r="N22" s="14">
        <f t="shared" si="7"/>
        <v>9312</v>
      </c>
      <c r="O22" s="12">
        <f t="shared" si="6"/>
        <v>612753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64777</v>
      </c>
      <c r="C23" s="14">
        <v>53202</v>
      </c>
      <c r="D23" s="14">
        <v>52591</v>
      </c>
      <c r="E23" s="14">
        <v>12151</v>
      </c>
      <c r="F23" s="14">
        <v>49021</v>
      </c>
      <c r="G23" s="14">
        <v>76336</v>
      </c>
      <c r="H23" s="14">
        <v>51191</v>
      </c>
      <c r="I23" s="14">
        <v>10681</v>
      </c>
      <c r="J23" s="14">
        <v>50136</v>
      </c>
      <c r="K23" s="14">
        <v>43420</v>
      </c>
      <c r="L23" s="14">
        <v>42787</v>
      </c>
      <c r="M23" s="14">
        <v>12931</v>
      </c>
      <c r="N23" s="14">
        <v>7600</v>
      </c>
      <c r="O23" s="12">
        <f t="shared" si="6"/>
        <v>526824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12718</v>
      </c>
      <c r="C24" s="14">
        <v>7660</v>
      </c>
      <c r="D24" s="14">
        <v>9463</v>
      </c>
      <c r="E24" s="14">
        <v>1733</v>
      </c>
      <c r="F24" s="14">
        <v>7442</v>
      </c>
      <c r="G24" s="14">
        <v>11120</v>
      </c>
      <c r="H24" s="14">
        <v>7588</v>
      </c>
      <c r="I24" s="14">
        <v>1289</v>
      </c>
      <c r="J24" s="14">
        <v>9594</v>
      </c>
      <c r="K24" s="14">
        <v>7087</v>
      </c>
      <c r="L24" s="14">
        <v>6525</v>
      </c>
      <c r="M24" s="14">
        <v>1998</v>
      </c>
      <c r="N24" s="14">
        <v>1712</v>
      </c>
      <c r="O24" s="12">
        <f t="shared" si="6"/>
        <v>85929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92</v>
      </c>
      <c r="B28" s="56">
        <f>B29+B30</f>
        <v>822016.8768000001</v>
      </c>
      <c r="C28" s="56">
        <f aca="true" t="shared" si="8" ref="C28:N28">C29+C30</f>
        <v>622268.102</v>
      </c>
      <c r="D28" s="56">
        <f t="shared" si="8"/>
        <v>577358.0952000001</v>
      </c>
      <c r="E28" s="56">
        <f t="shared" si="8"/>
        <v>153495.9317</v>
      </c>
      <c r="F28" s="56">
        <f t="shared" si="8"/>
        <v>559589.722</v>
      </c>
      <c r="G28" s="56">
        <f t="shared" si="8"/>
        <v>697334.5272</v>
      </c>
      <c r="H28" s="56">
        <f t="shared" si="8"/>
        <v>561776.648</v>
      </c>
      <c r="I28" s="56">
        <f t="shared" si="8"/>
        <v>128393.15580000001</v>
      </c>
      <c r="J28" s="56">
        <f t="shared" si="8"/>
        <v>710525.29</v>
      </c>
      <c r="K28" s="56">
        <f t="shared" si="8"/>
        <v>594007.226</v>
      </c>
      <c r="L28" s="56">
        <f t="shared" si="8"/>
        <v>712143.6666</v>
      </c>
      <c r="M28" s="56">
        <f t="shared" si="8"/>
        <v>323026.092</v>
      </c>
      <c r="N28" s="56">
        <f t="shared" si="8"/>
        <v>194300.3341</v>
      </c>
      <c r="O28" s="56">
        <f>SUM(B28:N28)</f>
        <v>6656235.6674</v>
      </c>
      <c r="Q28" s="62"/>
    </row>
    <row r="29" spans="1:15" ht="18.75" customHeight="1">
      <c r="A29" s="54" t="s">
        <v>57</v>
      </c>
      <c r="B29" s="52">
        <f aca="true" t="shared" si="9" ref="B29:N29">B26*B7</f>
        <v>817366.3168</v>
      </c>
      <c r="C29" s="52">
        <f t="shared" si="9"/>
        <v>615247.3319999999</v>
      </c>
      <c r="D29" s="52">
        <f t="shared" si="9"/>
        <v>565732.5352</v>
      </c>
      <c r="E29" s="52">
        <f t="shared" si="9"/>
        <v>153495.9317</v>
      </c>
      <c r="F29" s="52">
        <f t="shared" si="9"/>
        <v>550464.732</v>
      </c>
      <c r="G29" s="52">
        <f t="shared" si="9"/>
        <v>692667.2072000001</v>
      </c>
      <c r="H29" s="52">
        <f t="shared" si="9"/>
        <v>558276.218</v>
      </c>
      <c r="I29" s="52">
        <f t="shared" si="9"/>
        <v>128393.15580000001</v>
      </c>
      <c r="J29" s="52">
        <f t="shared" si="9"/>
        <v>699400.12</v>
      </c>
      <c r="K29" s="52">
        <f t="shared" si="9"/>
        <v>578563.956</v>
      </c>
      <c r="L29" s="52">
        <f t="shared" si="9"/>
        <v>701018.8166</v>
      </c>
      <c r="M29" s="52">
        <f t="shared" si="9"/>
        <v>317775.262</v>
      </c>
      <c r="N29" s="52">
        <f t="shared" si="9"/>
        <v>192039.7741</v>
      </c>
      <c r="O29" s="53">
        <f>SUM(B29:N29)</f>
        <v>6570441.3574</v>
      </c>
    </row>
    <row r="30" spans="1:26" ht="18.75" customHeight="1">
      <c r="A30" s="17" t="s">
        <v>55</v>
      </c>
      <c r="B30" s="52">
        <v>4650.56</v>
      </c>
      <c r="C30" s="52">
        <v>7020.77</v>
      </c>
      <c r="D30" s="52">
        <v>11625.56</v>
      </c>
      <c r="E30" s="52">
        <v>0</v>
      </c>
      <c r="F30" s="52">
        <v>9124.99</v>
      </c>
      <c r="G30" s="52">
        <v>4667.32</v>
      </c>
      <c r="H30" s="52">
        <v>3500.43</v>
      </c>
      <c r="I30" s="52">
        <v>0</v>
      </c>
      <c r="J30" s="52">
        <v>11125.17</v>
      </c>
      <c r="K30" s="52">
        <v>15443.27</v>
      </c>
      <c r="L30" s="52">
        <v>11124.85</v>
      </c>
      <c r="M30" s="52">
        <v>5250.83</v>
      </c>
      <c r="N30" s="52">
        <v>2260.56</v>
      </c>
      <c r="O30" s="53">
        <f>SUM(B30:N30)</f>
        <v>85794.31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90</v>
      </c>
      <c r="B32" s="25">
        <f aca="true" t="shared" si="10" ref="B32:O32">+B33+B35+B42+B43+B44-B45</f>
        <v>-95928</v>
      </c>
      <c r="C32" s="25">
        <f t="shared" si="10"/>
        <v>-89616</v>
      </c>
      <c r="D32" s="25">
        <f t="shared" si="10"/>
        <v>-88143.98</v>
      </c>
      <c r="E32" s="25">
        <f t="shared" si="10"/>
        <v>-13072</v>
      </c>
      <c r="F32" s="25">
        <f t="shared" si="10"/>
        <v>-61364</v>
      </c>
      <c r="G32" s="25">
        <f t="shared" si="10"/>
        <v>-98296</v>
      </c>
      <c r="H32" s="25">
        <f t="shared" si="10"/>
        <v>-85348</v>
      </c>
      <c r="I32" s="25">
        <f t="shared" si="10"/>
        <v>-18700</v>
      </c>
      <c r="J32" s="25">
        <f t="shared" si="10"/>
        <v>-64400</v>
      </c>
      <c r="K32" s="25">
        <f t="shared" si="10"/>
        <v>-75360</v>
      </c>
      <c r="L32" s="25">
        <f t="shared" si="10"/>
        <v>-63452</v>
      </c>
      <c r="M32" s="25">
        <f t="shared" si="10"/>
        <v>-33020</v>
      </c>
      <c r="N32" s="25">
        <f t="shared" si="10"/>
        <v>-26208</v>
      </c>
      <c r="O32" s="25">
        <f t="shared" si="10"/>
        <v>-812907.98</v>
      </c>
    </row>
    <row r="33" spans="1:15" ht="18.75" customHeight="1">
      <c r="A33" s="17" t="s">
        <v>58</v>
      </c>
      <c r="B33" s="26">
        <f>+B34</f>
        <v>-95928</v>
      </c>
      <c r="C33" s="26">
        <f aca="true" t="shared" si="11" ref="C33:O33">+C34</f>
        <v>-89616</v>
      </c>
      <c r="D33" s="26">
        <f t="shared" si="11"/>
        <v>-70672</v>
      </c>
      <c r="E33" s="26">
        <f t="shared" si="11"/>
        <v>-13072</v>
      </c>
      <c r="F33" s="26">
        <f t="shared" si="11"/>
        <v>-60864</v>
      </c>
      <c r="G33" s="26">
        <f t="shared" si="11"/>
        <v>-97796</v>
      </c>
      <c r="H33" s="26">
        <f t="shared" si="11"/>
        <v>-85348</v>
      </c>
      <c r="I33" s="26">
        <f t="shared" si="11"/>
        <v>-17200</v>
      </c>
      <c r="J33" s="26">
        <f t="shared" si="11"/>
        <v>-64400</v>
      </c>
      <c r="K33" s="26">
        <f t="shared" si="11"/>
        <v>-75360</v>
      </c>
      <c r="L33" s="26">
        <f t="shared" si="11"/>
        <v>-63452</v>
      </c>
      <c r="M33" s="26">
        <f t="shared" si="11"/>
        <v>-33020</v>
      </c>
      <c r="N33" s="26">
        <f t="shared" si="11"/>
        <v>-26208</v>
      </c>
      <c r="O33" s="26">
        <f t="shared" si="11"/>
        <v>-792936</v>
      </c>
    </row>
    <row r="34" spans="1:26" ht="18.75" customHeight="1">
      <c r="A34" s="13" t="s">
        <v>59</v>
      </c>
      <c r="B34" s="20">
        <f>ROUND(-B9*$D$3,2)</f>
        <v>-95928</v>
      </c>
      <c r="C34" s="20">
        <f>ROUND(-C9*$D$3,2)</f>
        <v>-89616</v>
      </c>
      <c r="D34" s="20">
        <f>ROUND(-D9*$D$3,2)</f>
        <v>-70672</v>
      </c>
      <c r="E34" s="20">
        <f>ROUND(-E9*$D$3,2)</f>
        <v>-13072</v>
      </c>
      <c r="F34" s="20">
        <f aca="true" t="shared" si="12" ref="F34:N34">ROUND(-F9*$D$3,2)</f>
        <v>-60864</v>
      </c>
      <c r="G34" s="20">
        <f t="shared" si="12"/>
        <v>-97796</v>
      </c>
      <c r="H34" s="20">
        <f t="shared" si="12"/>
        <v>-85348</v>
      </c>
      <c r="I34" s="20">
        <f>ROUND(-I9*$D$3,2)</f>
        <v>-17200</v>
      </c>
      <c r="J34" s="20">
        <f>ROUND(-J9*$D$3,2)</f>
        <v>-64400</v>
      </c>
      <c r="K34" s="20">
        <f>ROUND(-K9*$D$3,2)</f>
        <v>-75360</v>
      </c>
      <c r="L34" s="20">
        <f>ROUND(-L9*$D$3,2)</f>
        <v>-63452</v>
      </c>
      <c r="M34" s="20">
        <f t="shared" si="12"/>
        <v>-33020</v>
      </c>
      <c r="N34" s="20">
        <f t="shared" si="12"/>
        <v>-26208</v>
      </c>
      <c r="O34" s="44">
        <f aca="true" t="shared" si="13" ref="O34:O45">SUM(B34:N34)</f>
        <v>-792936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-17471.98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-19971.98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-500-16971.98</f>
        <v>-17471.98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-19971.98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726088.8768000001</v>
      </c>
      <c r="C46" s="29">
        <f t="shared" si="15"/>
        <v>532652.102</v>
      </c>
      <c r="D46" s="29">
        <f t="shared" si="15"/>
        <v>489214.1152000001</v>
      </c>
      <c r="E46" s="29">
        <f t="shared" si="15"/>
        <v>140423.9317</v>
      </c>
      <c r="F46" s="29">
        <f t="shared" si="15"/>
        <v>498225.72199999995</v>
      </c>
      <c r="G46" s="29">
        <f t="shared" si="15"/>
        <v>599038.5272</v>
      </c>
      <c r="H46" s="29">
        <f t="shared" si="15"/>
        <v>476428.64800000004</v>
      </c>
      <c r="I46" s="29">
        <f t="shared" si="15"/>
        <v>109693.15580000001</v>
      </c>
      <c r="J46" s="29">
        <f t="shared" si="15"/>
        <v>646125.29</v>
      </c>
      <c r="K46" s="29">
        <f t="shared" si="15"/>
        <v>518647.226</v>
      </c>
      <c r="L46" s="29">
        <f t="shared" si="15"/>
        <v>648691.6666</v>
      </c>
      <c r="M46" s="29">
        <f t="shared" si="15"/>
        <v>290006.092</v>
      </c>
      <c r="N46" s="29">
        <f t="shared" si="15"/>
        <v>168092.3341</v>
      </c>
      <c r="O46" s="29">
        <f>SUM(B46:N46)</f>
        <v>5843327.687399999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71</v>
      </c>
      <c r="B49" s="35">
        <f>SUM(B50:B63)</f>
        <v>726088.88</v>
      </c>
      <c r="C49" s="35">
        <f aca="true" t="shared" si="16" ref="C49:N49">SUM(C50:C63)</f>
        <v>532652.1</v>
      </c>
      <c r="D49" s="35">
        <f t="shared" si="16"/>
        <v>489214.12</v>
      </c>
      <c r="E49" s="35">
        <f t="shared" si="16"/>
        <v>140423.93</v>
      </c>
      <c r="F49" s="35">
        <f t="shared" si="16"/>
        <v>498225.72</v>
      </c>
      <c r="G49" s="35">
        <f t="shared" si="16"/>
        <v>599038.53</v>
      </c>
      <c r="H49" s="35">
        <f t="shared" si="16"/>
        <v>476428.65</v>
      </c>
      <c r="I49" s="35">
        <f t="shared" si="16"/>
        <v>109693.16</v>
      </c>
      <c r="J49" s="35">
        <f t="shared" si="16"/>
        <v>646125.28</v>
      </c>
      <c r="K49" s="35">
        <f t="shared" si="16"/>
        <v>518647.23</v>
      </c>
      <c r="L49" s="35">
        <f t="shared" si="16"/>
        <v>648691.67</v>
      </c>
      <c r="M49" s="35">
        <f t="shared" si="16"/>
        <v>290006.09</v>
      </c>
      <c r="N49" s="35">
        <f t="shared" si="16"/>
        <v>168092.33</v>
      </c>
      <c r="O49" s="29">
        <f>SUM(O50:O63)</f>
        <v>5843327.6899999995</v>
      </c>
      <c r="Q49" s="64"/>
    </row>
    <row r="50" spans="1:18" ht="18.75" customHeight="1">
      <c r="A50" s="17" t="s">
        <v>39</v>
      </c>
      <c r="B50" s="35">
        <v>139049.08</v>
      </c>
      <c r="C50" s="35">
        <v>150185.93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289235.01</v>
      </c>
      <c r="P50"/>
      <c r="Q50" s="64"/>
      <c r="R50" s="65"/>
    </row>
    <row r="51" spans="1:16" ht="18.75" customHeight="1">
      <c r="A51" s="17" t="s">
        <v>40</v>
      </c>
      <c r="B51" s="35">
        <v>587039.8</v>
      </c>
      <c r="C51" s="35">
        <v>382466.17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969505.97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489214.12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489214.12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140423.93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140423.93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498225.72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498225.72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599038.53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599038.53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476428.65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476428.65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109693.16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109693.16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646125.28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646125.28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518647.23</v>
      </c>
      <c r="L59" s="34">
        <v>0</v>
      </c>
      <c r="M59" s="34">
        <v>0</v>
      </c>
      <c r="N59" s="34">
        <v>0</v>
      </c>
      <c r="O59" s="29">
        <f t="shared" si="17"/>
        <v>518647.23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648691.67</v>
      </c>
      <c r="M60" s="34">
        <v>0</v>
      </c>
      <c r="N60" s="34">
        <v>0</v>
      </c>
      <c r="O60" s="26">
        <f t="shared" si="17"/>
        <v>648691.67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290006.09</v>
      </c>
      <c r="N61" s="34">
        <v>0</v>
      </c>
      <c r="O61" s="29">
        <f t="shared" si="17"/>
        <v>290006.09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168092.33</v>
      </c>
      <c r="O62" s="26">
        <f t="shared" si="17"/>
        <v>168092.33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2">
        <v>2.460809062409847</v>
      </c>
      <c r="C67" s="42">
        <v>2.6051639443238264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78</v>
      </c>
      <c r="B68" s="42">
        <v>2.13049</v>
      </c>
      <c r="C68" s="42">
        <v>2.1951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79</v>
      </c>
      <c r="B69" s="42">
        <v>0</v>
      </c>
      <c r="C69" s="42"/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80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81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82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83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89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84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85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86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87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88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51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93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2019-01-03T18:20:15Z</dcterms:modified>
  <cp:category/>
  <cp:version/>
  <cp:contentType/>
  <cp:contentStatus/>
</cp:coreProperties>
</file>