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<sst xmlns="http://schemas.openxmlformats.org/spreadsheetml/2006/main" count="100" uniqueCount="98">
  <si>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</si>
  <si>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</si>
  <si>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</si>
  <si>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</si>
  <si>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</si>
  <si>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</si>
  <si>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</si>
  <si>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</si>
  <si>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</si>
  <si>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</si>
  <si>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</si>
  <si>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</si>
  <si>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</si>
  <si>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</si>
  <si>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</si>
  <si>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</si>
  <si>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</si>
  <si>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</si>
  <si>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</si>
  <si>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</si>
  <si>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</si>
  <si>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</si>
  <si>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</si>
  <si>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</si>
  <si>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</si>
  <si>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</si>
  <si>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</si>
  <si>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</si>
  <si>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</si>
  <si>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</si>
  <si>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</si>
  <si>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</si>
  <si>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</si>
  <si>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</si>
  <si>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</si>
  <si>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</si>
  <si>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</si>
  <si>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</si>
  <si>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</si>
  <si>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</si>
  <si>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</si>
  <si>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</si>
  <si>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</si>
  <si>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</si>
  <si>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</si>
  <si>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</si>
  <si>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</si>
  <si>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</si>
  <si>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</si>
  <si>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</si>
  <si>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</si>
  <si>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</si>
  <si>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</si>
  <si>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</si>
  <si>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</si>
  <si>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</si>
  <si>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</si>
  <si>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</si>
  <si>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</si>
  <si>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</si>
  <si>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</si>
  <si>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</si>
  <si>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</si>
  <si>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</si>
  <si>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</si>
  <si>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</si>
  <si>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</si>
  <si>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</si>
  <si>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</si>
  <si>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</si>
  <si>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</si>
  <si>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</si>
  <si>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</si>
  <si>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</si>
  <si>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</si>
  <si>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</si>
  <si>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</si>
  <si>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</si>
  <si>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</si>
  <si>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</si>
  <si>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</si>
  <si>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</si>
  <si>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</si>
  <si>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</si>
  <si>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</si>
  <si>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</si>
  <si>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</si>
  <si>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</si>
  <si>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</si>
  <si>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</si>
  <si>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</si>
  <si>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</si>
  <si>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</si>
  <si>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</si>
  <si>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</si>
  <si>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</si>
  <si>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22/12/18 - VENCIMENTO 02/01/19</t>
  </si>
  <si>
    <t>,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</si>
</sst>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385599</v>
      </c>
      <c r="C7" s="10">
        <f t="shared" si="0"/>
        <v>264831</v>
      </c>
      <c r="D7" s="10">
        <f t="shared" si="0"/>
        <v>310768</v>
      </c>
      <c r="E7" s="10">
        <f t="shared" si="0"/>
        <v>54041</v>
      </c>
      <c r="F7" s="10">
        <f t="shared" si="0"/>
        <v>253372</v>
      </c>
      <c r="G7" s="10">
        <f t="shared" si="0"/>
        <v>376643</v>
      </c>
      <c r="H7" s="10">
        <f t="shared" si="0"/>
        <v>256784</v>
      </c>
      <c r="I7" s="10">
        <f t="shared" si="0"/>
        <v>55213</v>
      </c>
      <c r="J7" s="10">
        <f t="shared" si="0"/>
        <v>316399</v>
      </c>
      <c r="K7" s="10">
        <f t="shared" si="0"/>
        <v>231641</v>
      </c>
      <c r="L7" s="10">
        <f t="shared" si="0"/>
        <v>298918</v>
      </c>
      <c r="M7" s="10">
        <f t="shared" si="0"/>
        <v>90968</v>
      </c>
      <c r="N7" s="10">
        <f t="shared" si="0"/>
        <v>66184</v>
      </c>
      <c r="O7" s="10">
        <f>+O8+O18+O22</f>
        <v>2961361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196771</v>
      </c>
      <c r="C8" s="12">
        <f t="shared" si="1"/>
        <v>142783</v>
      </c>
      <c r="D8" s="12">
        <f t="shared" si="1"/>
        <v>178889</v>
      </c>
      <c r="E8" s="12">
        <f t="shared" si="1"/>
        <v>28595</v>
      </c>
      <c r="F8" s="12">
        <f t="shared" si="1"/>
        <v>136845</v>
      </c>
      <c r="G8" s="12">
        <f t="shared" si="1"/>
        <v>202168</v>
      </c>
      <c r="H8" s="12">
        <f t="shared" si="1"/>
        <v>135701</v>
      </c>
      <c r="I8" s="12">
        <f t="shared" si="1"/>
        <v>29396</v>
      </c>
      <c r="J8" s="12">
        <f t="shared" si="1"/>
        <v>173277</v>
      </c>
      <c r="K8" s="12">
        <f t="shared" si="1"/>
        <v>128059</v>
      </c>
      <c r="L8" s="12">
        <f t="shared" si="1"/>
        <v>160441</v>
      </c>
      <c r="M8" s="12">
        <f t="shared" si="1"/>
        <v>52561</v>
      </c>
      <c r="N8" s="12">
        <f t="shared" si="1"/>
        <v>41756</v>
      </c>
      <c r="O8" s="12">
        <f>SUM(B8:N8)</f>
        <v>1607242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29949</v>
      </c>
      <c r="C9" s="14">
        <v>28331</v>
      </c>
      <c r="D9" s="14">
        <v>25006</v>
      </c>
      <c r="E9" s="14">
        <v>4480</v>
      </c>
      <c r="F9" s="14">
        <v>19409</v>
      </c>
      <c r="G9" s="14">
        <v>32144</v>
      </c>
      <c r="H9" s="14">
        <v>26940</v>
      </c>
      <c r="I9" s="14">
        <v>5762</v>
      </c>
      <c r="J9" s="14">
        <v>19427</v>
      </c>
      <c r="K9" s="14">
        <v>22871</v>
      </c>
      <c r="L9" s="14">
        <v>20886</v>
      </c>
      <c r="M9" s="14">
        <v>8544</v>
      </c>
      <c r="N9" s="14">
        <v>7842</v>
      </c>
      <c r="O9" s="12">
        <f aca="true" t="shared" si="2" ref="O9:O17">SUM(B9:N9)</f>
        <v>251591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160305</v>
      </c>
      <c r="C10" s="14">
        <f>C11+C12+C13</f>
        <v>109779</v>
      </c>
      <c r="D10" s="14">
        <f>D11+D12+D13</f>
        <v>148632</v>
      </c>
      <c r="E10" s="14">
        <f>E11+E12+E13</f>
        <v>23336</v>
      </c>
      <c r="F10" s="14">
        <f aca="true" t="shared" si="3" ref="F10:N10">F11+F12+F13</f>
        <v>112954</v>
      </c>
      <c r="G10" s="14">
        <f t="shared" si="3"/>
        <v>162900</v>
      </c>
      <c r="H10" s="14">
        <f>H11+H12+H13</f>
        <v>104546</v>
      </c>
      <c r="I10" s="14">
        <f>I11+I12+I13</f>
        <v>22674</v>
      </c>
      <c r="J10" s="14">
        <f>J11+J12+J13</f>
        <v>147369</v>
      </c>
      <c r="K10" s="14">
        <f>K11+K12+K13</f>
        <v>100727</v>
      </c>
      <c r="L10" s="14">
        <f>L11+L12+L13</f>
        <v>133383</v>
      </c>
      <c r="M10" s="14">
        <f t="shared" si="3"/>
        <v>42440</v>
      </c>
      <c r="N10" s="14">
        <f t="shared" si="3"/>
        <v>32878</v>
      </c>
      <c r="O10" s="12">
        <f t="shared" si="2"/>
        <v>1301923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88565</v>
      </c>
      <c r="C11" s="14">
        <v>61140</v>
      </c>
      <c r="D11" s="14">
        <v>80322</v>
      </c>
      <c r="E11" s="14">
        <v>12744</v>
      </c>
      <c r="F11" s="14">
        <v>61149</v>
      </c>
      <c r="G11" s="14">
        <v>87529</v>
      </c>
      <c r="H11" s="14">
        <v>58022</v>
      </c>
      <c r="I11" s="14">
        <v>12634</v>
      </c>
      <c r="J11" s="14">
        <v>80275</v>
      </c>
      <c r="K11" s="14">
        <v>53290</v>
      </c>
      <c r="L11" s="14">
        <v>68833</v>
      </c>
      <c r="M11" s="14">
        <v>21237</v>
      </c>
      <c r="N11" s="14">
        <v>16200</v>
      </c>
      <c r="O11" s="12">
        <f t="shared" si="2"/>
        <v>701940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67527</v>
      </c>
      <c r="C12" s="14">
        <v>44793</v>
      </c>
      <c r="D12" s="14">
        <v>65610</v>
      </c>
      <c r="E12" s="14">
        <v>9951</v>
      </c>
      <c r="F12" s="14">
        <v>48709</v>
      </c>
      <c r="G12" s="14">
        <v>70013</v>
      </c>
      <c r="H12" s="14">
        <v>43891</v>
      </c>
      <c r="I12" s="14">
        <v>9535</v>
      </c>
      <c r="J12" s="14">
        <v>64283</v>
      </c>
      <c r="K12" s="14">
        <v>45089</v>
      </c>
      <c r="L12" s="14">
        <v>61061</v>
      </c>
      <c r="M12" s="14">
        <v>20184</v>
      </c>
      <c r="N12" s="14">
        <v>16007</v>
      </c>
      <c r="O12" s="12">
        <f t="shared" si="2"/>
        <v>566653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4213</v>
      </c>
      <c r="C13" s="14">
        <v>3846</v>
      </c>
      <c r="D13" s="14">
        <v>2700</v>
      </c>
      <c r="E13" s="14">
        <v>641</v>
      </c>
      <c r="F13" s="14">
        <v>3096</v>
      </c>
      <c r="G13" s="14">
        <v>5358</v>
      </c>
      <c r="H13" s="14">
        <v>2633</v>
      </c>
      <c r="I13" s="14">
        <v>505</v>
      </c>
      <c r="J13" s="14">
        <v>2811</v>
      </c>
      <c r="K13" s="14">
        <v>2348</v>
      </c>
      <c r="L13" s="14">
        <v>3489</v>
      </c>
      <c r="M13" s="14">
        <v>1019</v>
      </c>
      <c r="N13" s="14">
        <v>671</v>
      </c>
      <c r="O13" s="12">
        <f t="shared" si="2"/>
        <v>33330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6517</v>
      </c>
      <c r="C14" s="14">
        <f>C15+C16+C17</f>
        <v>4673</v>
      </c>
      <c r="D14" s="14">
        <f>D15+D16+D17</f>
        <v>5251</v>
      </c>
      <c r="E14" s="14">
        <f>E15+E16+E17</f>
        <v>779</v>
      </c>
      <c r="F14" s="14">
        <f aca="true" t="shared" si="4" ref="F14:N14">F15+F16+F17</f>
        <v>4482</v>
      </c>
      <c r="G14" s="14">
        <f t="shared" si="4"/>
        <v>7124</v>
      </c>
      <c r="H14" s="14">
        <f>H15+H16+H17</f>
        <v>4215</v>
      </c>
      <c r="I14" s="14">
        <f>I15+I16+I17</f>
        <v>960</v>
      </c>
      <c r="J14" s="14">
        <f>J15+J16+J17</f>
        <v>6481</v>
      </c>
      <c r="K14" s="14">
        <f>K15+K16+K17</f>
        <v>4461</v>
      </c>
      <c r="L14" s="14">
        <f>L15+L16+L17</f>
        <v>6172</v>
      </c>
      <c r="M14" s="14">
        <f t="shared" si="4"/>
        <v>1577</v>
      </c>
      <c r="N14" s="14">
        <f t="shared" si="4"/>
        <v>1036</v>
      </c>
      <c r="O14" s="12">
        <f t="shared" si="2"/>
        <v>53728</v>
      </c>
    </row>
    <row r="15" spans="1:26" ht="18.75" customHeight="1">
      <c r="A15" s="15" t="s">
        <v>13</v>
      </c>
      <c r="B15" s="14">
        <v>6498</v>
      </c>
      <c r="C15" s="14">
        <v>4665</v>
      </c>
      <c r="D15" s="14">
        <v>5249</v>
      </c>
      <c r="E15" s="14">
        <v>778</v>
      </c>
      <c r="F15" s="14">
        <v>4471</v>
      </c>
      <c r="G15" s="14">
        <v>7119</v>
      </c>
      <c r="H15" s="14">
        <v>4208</v>
      </c>
      <c r="I15" s="14">
        <v>957</v>
      </c>
      <c r="J15" s="14">
        <v>6475</v>
      </c>
      <c r="K15" s="14">
        <v>4442</v>
      </c>
      <c r="L15" s="14">
        <v>6161</v>
      </c>
      <c r="M15" s="14">
        <v>1577</v>
      </c>
      <c r="N15" s="14">
        <v>1036</v>
      </c>
      <c r="O15" s="12">
        <f t="shared" si="2"/>
        <v>53636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8</v>
      </c>
      <c r="C16" s="14">
        <v>2</v>
      </c>
      <c r="D16" s="14">
        <v>2</v>
      </c>
      <c r="E16" s="14">
        <v>0</v>
      </c>
      <c r="F16" s="14">
        <v>4</v>
      </c>
      <c r="G16" s="14">
        <v>3</v>
      </c>
      <c r="H16" s="14">
        <v>4</v>
      </c>
      <c r="I16" s="14">
        <v>0</v>
      </c>
      <c r="J16" s="14">
        <v>0</v>
      </c>
      <c r="K16" s="14">
        <v>18</v>
      </c>
      <c r="L16" s="14">
        <v>6</v>
      </c>
      <c r="M16" s="14">
        <v>0</v>
      </c>
      <c r="N16" s="14">
        <v>0</v>
      </c>
      <c r="O16" s="12">
        <f t="shared" si="2"/>
        <v>47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11</v>
      </c>
      <c r="C17" s="14">
        <v>6</v>
      </c>
      <c r="D17" s="14">
        <v>0</v>
      </c>
      <c r="E17" s="14">
        <v>1</v>
      </c>
      <c r="F17" s="14">
        <v>7</v>
      </c>
      <c r="G17" s="14">
        <v>2</v>
      </c>
      <c r="H17" s="14">
        <v>3</v>
      </c>
      <c r="I17" s="14">
        <v>3</v>
      </c>
      <c r="J17" s="14">
        <v>6</v>
      </c>
      <c r="K17" s="14">
        <v>1</v>
      </c>
      <c r="L17" s="14">
        <v>5</v>
      </c>
      <c r="M17" s="14">
        <v>0</v>
      </c>
      <c r="N17" s="14">
        <v>0</v>
      </c>
      <c r="O17" s="12">
        <f t="shared" si="2"/>
        <v>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109388</v>
      </c>
      <c r="C18" s="18">
        <f>C19+C20+C21</f>
        <v>62859</v>
      </c>
      <c r="D18" s="18">
        <f>D19+D20+D21</f>
        <v>66724</v>
      </c>
      <c r="E18" s="18">
        <f>E19+E20+E21</f>
        <v>11828</v>
      </c>
      <c r="F18" s="18">
        <f aca="true" t="shared" si="5" ref="F18:N18">F19+F20+F21</f>
        <v>59705</v>
      </c>
      <c r="G18" s="18">
        <f t="shared" si="5"/>
        <v>85648</v>
      </c>
      <c r="H18" s="18">
        <f>H19+H20+H21</f>
        <v>64817</v>
      </c>
      <c r="I18" s="18">
        <f>I19+I20+I21</f>
        <v>13499</v>
      </c>
      <c r="J18" s="18">
        <f>J19+J20+J21</f>
        <v>85059</v>
      </c>
      <c r="K18" s="18">
        <f>K19+K20+K21</f>
        <v>54070</v>
      </c>
      <c r="L18" s="18">
        <f>L19+L20+L21</f>
        <v>89794</v>
      </c>
      <c r="M18" s="18">
        <f t="shared" si="5"/>
        <v>24901</v>
      </c>
      <c r="N18" s="18">
        <f t="shared" si="5"/>
        <v>15778</v>
      </c>
      <c r="O18" s="12">
        <f aca="true" t="shared" si="6" ref="O18:O24">SUM(B18:N18)</f>
        <v>744070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65793</v>
      </c>
      <c r="C19" s="14">
        <v>40180</v>
      </c>
      <c r="D19" s="14">
        <v>40944</v>
      </c>
      <c r="E19" s="14">
        <v>7452</v>
      </c>
      <c r="F19" s="14">
        <v>36468</v>
      </c>
      <c r="G19" s="14">
        <v>52493</v>
      </c>
      <c r="H19" s="14">
        <v>40428</v>
      </c>
      <c r="I19" s="14">
        <v>8447</v>
      </c>
      <c r="J19" s="14">
        <v>51007</v>
      </c>
      <c r="K19" s="14">
        <v>31914</v>
      </c>
      <c r="L19" s="14">
        <v>49848</v>
      </c>
      <c r="M19" s="14">
        <v>13827</v>
      </c>
      <c r="N19" s="14">
        <v>8551</v>
      </c>
      <c r="O19" s="12">
        <f t="shared" si="6"/>
        <v>447352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41312</v>
      </c>
      <c r="C20" s="14">
        <v>20983</v>
      </c>
      <c r="D20" s="14">
        <v>24719</v>
      </c>
      <c r="E20" s="14">
        <v>4122</v>
      </c>
      <c r="F20" s="14">
        <v>21940</v>
      </c>
      <c r="G20" s="14">
        <v>30970</v>
      </c>
      <c r="H20" s="14">
        <v>23229</v>
      </c>
      <c r="I20" s="14">
        <v>4837</v>
      </c>
      <c r="J20" s="14">
        <v>32751</v>
      </c>
      <c r="K20" s="14">
        <v>21178</v>
      </c>
      <c r="L20" s="14">
        <v>38037</v>
      </c>
      <c r="M20" s="14">
        <v>10593</v>
      </c>
      <c r="N20" s="14">
        <v>6963</v>
      </c>
      <c r="O20" s="12">
        <f t="shared" si="6"/>
        <v>281634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2283</v>
      </c>
      <c r="C21" s="14">
        <v>1696</v>
      </c>
      <c r="D21" s="14">
        <v>1061</v>
      </c>
      <c r="E21" s="14">
        <v>254</v>
      </c>
      <c r="F21" s="14">
        <v>1297</v>
      </c>
      <c r="G21" s="14">
        <v>2185</v>
      </c>
      <c r="H21" s="14">
        <v>1160</v>
      </c>
      <c r="I21" s="14">
        <v>215</v>
      </c>
      <c r="J21" s="14">
        <v>1301</v>
      </c>
      <c r="K21" s="14">
        <v>978</v>
      </c>
      <c r="L21" s="14">
        <v>1909</v>
      </c>
      <c r="M21" s="14">
        <v>481</v>
      </c>
      <c r="N21" s="14">
        <v>264</v>
      </c>
      <c r="O21" s="12">
        <f t="shared" si="6"/>
        <v>15084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79440</v>
      </c>
      <c r="C22" s="14">
        <f>C23+C24</f>
        <v>59189</v>
      </c>
      <c r="D22" s="14">
        <f>D23+D24</f>
        <v>65155</v>
      </c>
      <c r="E22" s="14">
        <f>E23+E24</f>
        <v>13618</v>
      </c>
      <c r="F22" s="14">
        <f aca="true" t="shared" si="7" ref="F22:N22">F23+F24</f>
        <v>56822</v>
      </c>
      <c r="G22" s="14">
        <f t="shared" si="7"/>
        <v>88827</v>
      </c>
      <c r="H22" s="14">
        <f>H23+H24</f>
        <v>56266</v>
      </c>
      <c r="I22" s="14">
        <f>I23+I24</f>
        <v>12318</v>
      </c>
      <c r="J22" s="14">
        <f>J23+J24</f>
        <v>58063</v>
      </c>
      <c r="K22" s="14">
        <f>K23+K24</f>
        <v>49512</v>
      </c>
      <c r="L22" s="14">
        <f>L23+L24</f>
        <v>48683</v>
      </c>
      <c r="M22" s="14">
        <f t="shared" si="7"/>
        <v>13506</v>
      </c>
      <c r="N22" s="14">
        <f t="shared" si="7"/>
        <v>8650</v>
      </c>
      <c r="O22" s="12">
        <f t="shared" si="6"/>
        <v>610049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60518</v>
      </c>
      <c r="C23" s="14">
        <v>48033</v>
      </c>
      <c r="D23" s="14">
        <v>50598</v>
      </c>
      <c r="E23" s="14">
        <v>11191</v>
      </c>
      <c r="F23" s="14">
        <v>45958</v>
      </c>
      <c r="G23" s="14">
        <v>72954</v>
      </c>
      <c r="H23" s="14">
        <v>45893</v>
      </c>
      <c r="I23" s="14">
        <v>10426</v>
      </c>
      <c r="J23" s="14">
        <v>44607</v>
      </c>
      <c r="K23" s="14">
        <v>39137</v>
      </c>
      <c r="L23" s="14">
        <v>38871</v>
      </c>
      <c r="M23" s="14">
        <v>10813</v>
      </c>
      <c r="N23" s="14">
        <v>6381</v>
      </c>
      <c r="O23" s="12">
        <f t="shared" si="6"/>
        <v>485380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18922</v>
      </c>
      <c r="C24" s="14">
        <v>11156</v>
      </c>
      <c r="D24" s="14">
        <v>14557</v>
      </c>
      <c r="E24" s="14">
        <v>2427</v>
      </c>
      <c r="F24" s="14">
        <v>10864</v>
      </c>
      <c r="G24" s="14">
        <v>15873</v>
      </c>
      <c r="H24" s="14">
        <v>10373</v>
      </c>
      <c r="I24" s="14">
        <v>1892</v>
      </c>
      <c r="J24" s="14">
        <v>13456</v>
      </c>
      <c r="K24" s="14">
        <v>10375</v>
      </c>
      <c r="L24" s="14">
        <v>9812</v>
      </c>
      <c r="M24" s="14">
        <v>2693</v>
      </c>
      <c r="N24" s="14">
        <v>2269</v>
      </c>
      <c r="O24" s="12">
        <f t="shared" si="6"/>
        <v>124669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847415.7344000001</v>
      </c>
      <c r="C28" s="56">
        <f aca="true" t="shared" si="8" ref="C28:N28">C29+C30</f>
        <v>615628.8911</v>
      </c>
      <c r="D28" s="56">
        <f t="shared" si="8"/>
        <v>620948.3776000001</v>
      </c>
      <c r="E28" s="56">
        <f t="shared" si="8"/>
        <v>159923.5313</v>
      </c>
      <c r="F28" s="56">
        <f t="shared" si="8"/>
        <v>579056.688</v>
      </c>
      <c r="G28" s="56">
        <f t="shared" si="8"/>
        <v>671551.4158</v>
      </c>
      <c r="H28" s="56">
        <f t="shared" si="8"/>
        <v>560105.4284000001</v>
      </c>
      <c r="I28" s="56">
        <f t="shared" si="8"/>
        <v>120828.12920000001</v>
      </c>
      <c r="J28" s="56">
        <f t="shared" si="8"/>
        <v>698786.7566000001</v>
      </c>
      <c r="K28" s="56">
        <f t="shared" si="8"/>
        <v>590978.4986</v>
      </c>
      <c r="L28" s="56">
        <f t="shared" si="8"/>
        <v>737914.0752</v>
      </c>
      <c r="M28" s="56">
        <f t="shared" si="8"/>
        <v>284204.202</v>
      </c>
      <c r="N28" s="56">
        <f t="shared" si="8"/>
        <v>175867.8104</v>
      </c>
      <c r="O28" s="56">
        <f>SUM(B28:N28)</f>
        <v>6663209.538600001</v>
      </c>
      <c r="Q28" s="62"/>
    </row>
    <row r="29" spans="1:15" ht="18.75" customHeight="1">
      <c r="A29" s="54" t="s">
        <v>57</v>
      </c>
      <c r="B29" s="52">
        <f aca="true" t="shared" si="9" ref="B29:N29">B26*B7</f>
        <v>842765.1744</v>
      </c>
      <c r="C29" s="52">
        <f t="shared" si="9"/>
        <v>608608.1211</v>
      </c>
      <c r="D29" s="52">
        <f t="shared" si="9"/>
        <v>609322.8176000001</v>
      </c>
      <c r="E29" s="52">
        <f t="shared" si="9"/>
        <v>159923.5313</v>
      </c>
      <c r="F29" s="52">
        <f t="shared" si="9"/>
        <v>570467.058</v>
      </c>
      <c r="G29" s="52">
        <f t="shared" si="9"/>
        <v>666884.0958</v>
      </c>
      <c r="H29" s="52">
        <f t="shared" si="9"/>
        <v>556604.9984</v>
      </c>
      <c r="I29" s="52">
        <f t="shared" si="9"/>
        <v>120828.12920000001</v>
      </c>
      <c r="J29" s="52">
        <f t="shared" si="9"/>
        <v>687661.5866</v>
      </c>
      <c r="K29" s="52">
        <f t="shared" si="9"/>
        <v>575535.2286</v>
      </c>
      <c r="L29" s="52">
        <f t="shared" si="9"/>
        <v>726789.2252</v>
      </c>
      <c r="M29" s="52">
        <f t="shared" si="9"/>
        <v>278953.372</v>
      </c>
      <c r="N29" s="52">
        <f t="shared" si="9"/>
        <v>173607.2504</v>
      </c>
      <c r="O29" s="53">
        <f>SUM(B29:N29)</f>
        <v>6577950.588599999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8589.63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85258.95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-119796</v>
      </c>
      <c r="C32" s="25">
        <f t="shared" si="10"/>
        <v>-113324</v>
      </c>
      <c r="D32" s="25">
        <f t="shared" si="10"/>
        <v>-118803.68</v>
      </c>
      <c r="E32" s="25">
        <f t="shared" si="10"/>
        <v>-17920</v>
      </c>
      <c r="F32" s="25">
        <f t="shared" si="10"/>
        <v>-78136</v>
      </c>
      <c r="G32" s="25">
        <f t="shared" si="10"/>
        <v>-129076</v>
      </c>
      <c r="H32" s="25">
        <f t="shared" si="10"/>
        <v>-107760</v>
      </c>
      <c r="I32" s="25">
        <f t="shared" si="10"/>
        <v>-24548</v>
      </c>
      <c r="J32" s="25">
        <f t="shared" si="10"/>
        <v>-77708</v>
      </c>
      <c r="K32" s="25">
        <f t="shared" si="10"/>
        <v>-91484</v>
      </c>
      <c r="L32" s="25">
        <f t="shared" si="10"/>
        <v>-83544</v>
      </c>
      <c r="M32" s="25">
        <f t="shared" si="10"/>
        <v>-34176</v>
      </c>
      <c r="N32" s="25">
        <f t="shared" si="10"/>
        <v>-31368</v>
      </c>
      <c r="O32" s="25">
        <f t="shared" si="10"/>
        <v>-1027643.68</v>
      </c>
    </row>
    <row r="33" spans="1:15" ht="18.75" customHeight="1">
      <c r="A33" s="17" t="s">
        <v>58</v>
      </c>
      <c r="B33" s="26">
        <f>+B34</f>
        <v>-119796</v>
      </c>
      <c r="C33" s="26">
        <f aca="true" t="shared" si="11" ref="C33:O33">+C34</f>
        <v>-113324</v>
      </c>
      <c r="D33" s="26">
        <f t="shared" si="11"/>
        <v>-100024</v>
      </c>
      <c r="E33" s="26">
        <f t="shared" si="11"/>
        <v>-17920</v>
      </c>
      <c r="F33" s="26">
        <f t="shared" si="11"/>
        <v>-77636</v>
      </c>
      <c r="G33" s="26">
        <f t="shared" si="11"/>
        <v>-128576</v>
      </c>
      <c r="H33" s="26">
        <f t="shared" si="11"/>
        <v>-107760</v>
      </c>
      <c r="I33" s="26">
        <f t="shared" si="11"/>
        <v>-23048</v>
      </c>
      <c r="J33" s="26">
        <f t="shared" si="11"/>
        <v>-77708</v>
      </c>
      <c r="K33" s="26">
        <f t="shared" si="11"/>
        <v>-91484</v>
      </c>
      <c r="L33" s="26">
        <f t="shared" si="11"/>
        <v>-83544</v>
      </c>
      <c r="M33" s="26">
        <f t="shared" si="11"/>
        <v>-34176</v>
      </c>
      <c r="N33" s="26">
        <f t="shared" si="11"/>
        <v>-31368</v>
      </c>
      <c r="O33" s="26">
        <f t="shared" si="11"/>
        <v>-1006364</v>
      </c>
    </row>
    <row r="34" spans="1:26" ht="18.75" customHeight="1">
      <c r="A34" s="13" t="s">
        <v>59</v>
      </c>
      <c r="B34" s="20">
        <f>ROUND(-B9*$D$3,2)</f>
        <v>-119796</v>
      </c>
      <c r="C34" s="20">
        <f>ROUND(-C9*$D$3,2)</f>
        <v>-113324</v>
      </c>
      <c r="D34" s="20">
        <f>ROUND(-D9*$D$3,2)</f>
        <v>-100024</v>
      </c>
      <c r="E34" s="20">
        <f>ROUND(-E9*$D$3,2)</f>
        <v>-17920</v>
      </c>
      <c r="F34" s="20">
        <f aca="true" t="shared" si="12" ref="F34:N34">ROUND(-F9*$D$3,2)</f>
        <v>-77636</v>
      </c>
      <c r="G34" s="20">
        <f t="shared" si="12"/>
        <v>-128576</v>
      </c>
      <c r="H34" s="20">
        <f t="shared" si="12"/>
        <v>-107760</v>
      </c>
      <c r="I34" s="20">
        <f>ROUND(-I9*$D$3,2)</f>
        <v>-23048</v>
      </c>
      <c r="J34" s="20">
        <f>ROUND(-J9*$D$3,2)</f>
        <v>-77708</v>
      </c>
      <c r="K34" s="20">
        <f>ROUND(-K9*$D$3,2)</f>
        <v>-91484</v>
      </c>
      <c r="L34" s="20">
        <f>ROUND(-L9*$D$3,2)</f>
        <v>-83544</v>
      </c>
      <c r="M34" s="20">
        <f t="shared" si="12"/>
        <v>-34176</v>
      </c>
      <c r="N34" s="20">
        <f t="shared" si="12"/>
        <v>-31368</v>
      </c>
      <c r="O34" s="44">
        <f aca="true" t="shared" si="13" ref="O34:O45">SUM(B34:N34)</f>
        <v>-1006364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-18779.68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-21279.68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-500-18279.68</f>
        <v>-18779.68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-21279.68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727619.7344000001</v>
      </c>
      <c r="C46" s="29">
        <f t="shared" si="15"/>
        <v>502304.8911</v>
      </c>
      <c r="D46" s="29">
        <f t="shared" si="15"/>
        <v>502144.69760000013</v>
      </c>
      <c r="E46" s="29">
        <f t="shared" si="15"/>
        <v>142003.5313</v>
      </c>
      <c r="F46" s="29">
        <f t="shared" si="15"/>
        <v>500920.68799999997</v>
      </c>
      <c r="G46" s="29">
        <f t="shared" si="15"/>
        <v>542475.4158</v>
      </c>
      <c r="H46" s="29">
        <f t="shared" si="15"/>
        <v>452345.4284000001</v>
      </c>
      <c r="I46" s="29">
        <f t="shared" si="15"/>
        <v>96280.12920000001</v>
      </c>
      <c r="J46" s="29">
        <f t="shared" si="15"/>
        <v>621078.7566000001</v>
      </c>
      <c r="K46" s="29">
        <f t="shared" si="15"/>
        <v>499494.49860000005</v>
      </c>
      <c r="L46" s="29">
        <f t="shared" si="15"/>
        <v>654370.0752</v>
      </c>
      <c r="M46" s="29">
        <f t="shared" si="15"/>
        <v>250028.202</v>
      </c>
      <c r="N46" s="29">
        <f t="shared" si="15"/>
        <v>144499.8104</v>
      </c>
      <c r="O46" s="29">
        <f>SUM(B46:N46)</f>
        <v>5635565.858599999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727619.74</v>
      </c>
      <c r="C49" s="35">
        <f aca="true" t="shared" si="16" ref="C49:N49">SUM(C50:C63)</f>
        <v>502304.89</v>
      </c>
      <c r="D49" s="35">
        <f t="shared" si="16"/>
        <v>502144.7</v>
      </c>
      <c r="E49" s="35">
        <f t="shared" si="16"/>
        <v>142003.53</v>
      </c>
      <c r="F49" s="35">
        <f t="shared" si="16"/>
        <v>500920.69</v>
      </c>
      <c r="G49" s="35">
        <f t="shared" si="16"/>
        <v>542475.42</v>
      </c>
      <c r="H49" s="35">
        <f t="shared" si="16"/>
        <v>452345.43</v>
      </c>
      <c r="I49" s="35">
        <f t="shared" si="16"/>
        <v>96280.13</v>
      </c>
      <c r="J49" s="35">
        <f t="shared" si="16"/>
        <v>621078.76</v>
      </c>
      <c r="K49" s="35">
        <f t="shared" si="16"/>
        <v>499494.5</v>
      </c>
      <c r="L49" s="35">
        <f t="shared" si="16"/>
        <v>654370.08</v>
      </c>
      <c r="M49" s="35">
        <f t="shared" si="16"/>
        <v>250028.2</v>
      </c>
      <c r="N49" s="35">
        <f t="shared" si="16"/>
        <v>144499.81</v>
      </c>
      <c r="O49" s="29">
        <f>SUM(O50:O63)</f>
        <v>5635565.88</v>
      </c>
      <c r="Q49" s="64"/>
    </row>
    <row r="50" spans="1:18" ht="18.75" customHeight="1">
      <c r="A50" s="17" t="s">
        <v>39</v>
      </c>
      <c r="B50" s="35">
        <v>133008.49</v>
      </c>
      <c r="C50" s="35">
        <v>141737.29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274745.78</v>
      </c>
      <c r="P50"/>
      <c r="Q50" s="64"/>
      <c r="R50" s="65"/>
    </row>
    <row r="51" spans="1:16" ht="18.75" customHeight="1">
      <c r="A51" s="17" t="s">
        <v>40</v>
      </c>
      <c r="B51" s="35">
        <v>594611.25</v>
      </c>
      <c r="C51" s="35">
        <v>360567.6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955178.85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502144.7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502144.7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142003.53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142003.53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500920.69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500920.69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542475.42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542475.42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452345.43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452345.43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96280.13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96280.13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621078.76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621078.76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499494.5</v>
      </c>
      <c r="L59" s="34">
        <v>0</v>
      </c>
      <c r="M59" s="34">
        <v>0</v>
      </c>
      <c r="N59" s="34">
        <v>0</v>
      </c>
      <c r="O59" s="29">
        <f t="shared" si="17"/>
        <v>499494.5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654370.08</v>
      </c>
      <c r="M60" s="34">
        <v>0</v>
      </c>
      <c r="N60" s="34">
        <v>0</v>
      </c>
      <c r="O60" s="26">
        <f t="shared" si="17"/>
        <v>654370.08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250028.2</v>
      </c>
      <c r="N61" s="34">
        <v>0</v>
      </c>
      <c r="O61" s="29">
        <f t="shared" si="17"/>
        <v>250028.2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144499.81</v>
      </c>
      <c r="O62" s="26">
        <f t="shared" si="17"/>
        <v>144499.81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2.4828013034467897</v>
      </c>
      <c r="C67" s="42">
        <v>2.600648430739953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 t="s">
        <v>97</v>
      </c>
      <c r="D70" s="42">
        <v>0</v>
      </c>
      <c r="E70" s="22">
        <f>(E$29/E$7)</f>
        <v>2.9593000000000003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3.0664999999999996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2018-12-28T18:03:22Z</dcterms:modified>
  <cp:category/>
  <cp:version/>
  <cp:contentType/>
  <cp:contentStatus/>
</cp:coreProperties>
</file>