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<sst xmlns="http://schemas.openxmlformats.org/spreadsheetml/2006/main" count="100" uniqueCount="98">
  <si>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</si>
  <si>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</si>
  <si>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</si>
  <si>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</si>
  <si>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</si>
  <si>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</si>
  <si>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</si>
  <si>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</si>
  <si>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</si>
  <si>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</si>
  <si>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</si>
  <si>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</si>
  <si>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</si>
  <si>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</si>
  <si>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</si>
  <si>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</si>
  <si>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</si>
  <si>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</si>
  <si>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</si>
  <si>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</si>
  <si>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</si>
  <si>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</si>
  <si>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</si>
  <si>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</si>
  <si>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</si>
  <si>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</si>
  <si>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</si>
  <si>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</si>
  <si>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</si>
  <si>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</si>
  <si>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</si>
  <si>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</si>
  <si>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</si>
  <si>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</si>
  <si>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</si>
  <si>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</si>
  <si>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</si>
  <si>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</si>
  <si>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</si>
  <si>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</si>
  <si>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</si>
  <si>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</si>
  <si>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</si>
  <si>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</si>
  <si>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</si>
  <si>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</si>
  <si>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</si>
  <si>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</si>
  <si>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</si>
  <si>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</si>
  <si>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</si>
  <si>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</si>
  <si>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</si>
  <si>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</si>
  <si>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</si>
  <si>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</si>
  <si>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</si>
  <si>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</si>
  <si>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</si>
  <si>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</si>
  <si>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</si>
  <si>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</si>
  <si>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</si>
  <si>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</si>
  <si>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</si>
  <si>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</si>
  <si>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</si>
  <si>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</si>
  <si>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</si>
  <si>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</si>
  <si>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</si>
  <si>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</si>
  <si>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</si>
  <si>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</si>
  <si>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</si>
  <si>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</si>
  <si>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</si>
  <si>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</si>
  <si>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</si>
  <si>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</si>
  <si>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</si>
  <si>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</si>
  <si>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</si>
  <si>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</si>
  <si>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</si>
  <si>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</si>
  <si>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</si>
  <si>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</si>
  <si>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</si>
  <si>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</si>
  <si>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</si>
  <si>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</si>
  <si>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</si>
  <si>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21/12/18 - VENCIMENTO 02/01/19</t>
  </si>
  <si>
    <t>4.3. Revisão de Remuneração pelo Transporte Coletivo (1)</t>
  </si>
  <si>
    <t>9.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</si>
  <si>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</si>
  <si>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passageiros transportados, processado pelo sistema de bilhetgem eletrônica, mês de novembro/2018, total de 1.139.905 passageiros.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</si>
</sst>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(* #,##0.000_);_(* \(#,##0.00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  <xf numFmtId="173" fontId="0" fillId="0" borderId="0" xfId="52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6.75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493693</v>
      </c>
      <c r="C7" s="10">
        <f t="shared" si="0"/>
        <v>356032</v>
      </c>
      <c r="D7" s="10">
        <f t="shared" si="0"/>
        <v>379426</v>
      </c>
      <c r="E7" s="10">
        <f t="shared" si="0"/>
        <v>69268</v>
      </c>
      <c r="F7" s="10">
        <f t="shared" si="0"/>
        <v>330377</v>
      </c>
      <c r="G7" s="10">
        <f t="shared" si="0"/>
        <v>504817</v>
      </c>
      <c r="H7" s="10">
        <f t="shared" si="0"/>
        <v>350501</v>
      </c>
      <c r="I7" s="10">
        <f t="shared" si="0"/>
        <v>78490</v>
      </c>
      <c r="J7" s="10">
        <f t="shared" si="0"/>
        <v>412380</v>
      </c>
      <c r="K7" s="10">
        <f t="shared" si="0"/>
        <v>303109</v>
      </c>
      <c r="L7" s="10">
        <f t="shared" si="0"/>
        <v>359416</v>
      </c>
      <c r="M7" s="10">
        <f t="shared" si="0"/>
        <v>135862</v>
      </c>
      <c r="N7" s="10">
        <f t="shared" si="0"/>
        <v>94374</v>
      </c>
      <c r="O7" s="10">
        <f>+O8+O18+O22</f>
        <v>3867745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245069</v>
      </c>
      <c r="C8" s="12">
        <f t="shared" si="1"/>
        <v>187076</v>
      </c>
      <c r="D8" s="12">
        <f t="shared" si="1"/>
        <v>215698</v>
      </c>
      <c r="E8" s="12">
        <f t="shared" si="1"/>
        <v>35742</v>
      </c>
      <c r="F8" s="12">
        <f t="shared" si="1"/>
        <v>176940</v>
      </c>
      <c r="G8" s="12">
        <f t="shared" si="1"/>
        <v>270160</v>
      </c>
      <c r="H8" s="12">
        <f t="shared" si="1"/>
        <v>180189</v>
      </c>
      <c r="I8" s="12">
        <f t="shared" si="1"/>
        <v>40901</v>
      </c>
      <c r="J8" s="12">
        <f t="shared" si="1"/>
        <v>223665</v>
      </c>
      <c r="K8" s="12">
        <f t="shared" si="1"/>
        <v>160907</v>
      </c>
      <c r="L8" s="12">
        <f t="shared" si="1"/>
        <v>186440</v>
      </c>
      <c r="M8" s="12">
        <f t="shared" si="1"/>
        <v>76154</v>
      </c>
      <c r="N8" s="12">
        <f t="shared" si="1"/>
        <v>56687</v>
      </c>
      <c r="O8" s="12">
        <f>SUM(B8:N8)</f>
        <v>2055628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30995</v>
      </c>
      <c r="C9" s="14">
        <v>30605</v>
      </c>
      <c r="D9" s="14">
        <v>23440</v>
      </c>
      <c r="E9" s="14">
        <v>4814</v>
      </c>
      <c r="F9" s="14">
        <v>20524</v>
      </c>
      <c r="G9" s="14">
        <v>34298</v>
      </c>
      <c r="H9" s="14">
        <v>29727</v>
      </c>
      <c r="I9" s="14">
        <v>6319</v>
      </c>
      <c r="J9" s="14">
        <v>19571</v>
      </c>
      <c r="K9" s="14">
        <v>23624</v>
      </c>
      <c r="L9" s="14">
        <v>19511</v>
      </c>
      <c r="M9" s="14">
        <v>10702</v>
      </c>
      <c r="N9" s="14">
        <v>8822</v>
      </c>
      <c r="O9" s="12">
        <f aca="true" t="shared" si="2" ref="O9:O17">SUM(B9:N9)</f>
        <v>262952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206259</v>
      </c>
      <c r="C10" s="14">
        <f>C11+C12+C13</f>
        <v>150612</v>
      </c>
      <c r="D10" s="14">
        <f>D11+D12+D13</f>
        <v>186213</v>
      </c>
      <c r="E10" s="14">
        <f>E11+E12+E13</f>
        <v>29978</v>
      </c>
      <c r="F10" s="14">
        <f aca="true" t="shared" si="3" ref="F10:N10">F11+F12+F13</f>
        <v>150673</v>
      </c>
      <c r="G10" s="14">
        <f t="shared" si="3"/>
        <v>226790</v>
      </c>
      <c r="H10" s="14">
        <f>H11+H12+H13</f>
        <v>145097</v>
      </c>
      <c r="I10" s="14">
        <f>I11+I12+I13</f>
        <v>33285</v>
      </c>
      <c r="J10" s="14">
        <f>J11+J12+J13</f>
        <v>196286</v>
      </c>
      <c r="K10" s="14">
        <f>K11+K12+K13</f>
        <v>131967</v>
      </c>
      <c r="L10" s="14">
        <f>L11+L12+L13</f>
        <v>160105</v>
      </c>
      <c r="M10" s="14">
        <f t="shared" si="3"/>
        <v>63105</v>
      </c>
      <c r="N10" s="14">
        <f t="shared" si="3"/>
        <v>46439</v>
      </c>
      <c r="O10" s="12">
        <f t="shared" si="2"/>
        <v>1726809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110472</v>
      </c>
      <c r="C11" s="14">
        <v>80392</v>
      </c>
      <c r="D11" s="14">
        <v>97282</v>
      </c>
      <c r="E11" s="14">
        <v>15989</v>
      </c>
      <c r="F11" s="14">
        <v>78163</v>
      </c>
      <c r="G11" s="14">
        <v>117908</v>
      </c>
      <c r="H11" s="14">
        <v>78663</v>
      </c>
      <c r="I11" s="14">
        <v>18304</v>
      </c>
      <c r="J11" s="14">
        <v>104068</v>
      </c>
      <c r="K11" s="14">
        <v>68655</v>
      </c>
      <c r="L11" s="14">
        <v>82740</v>
      </c>
      <c r="M11" s="14">
        <v>31604</v>
      </c>
      <c r="N11" s="14">
        <v>22643</v>
      </c>
      <c r="O11" s="12">
        <f t="shared" si="2"/>
        <v>906883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90135</v>
      </c>
      <c r="C12" s="14">
        <v>64403</v>
      </c>
      <c r="D12" s="14">
        <v>85193</v>
      </c>
      <c r="E12" s="14">
        <v>13089</v>
      </c>
      <c r="F12" s="14">
        <v>67940</v>
      </c>
      <c r="G12" s="14">
        <v>100707</v>
      </c>
      <c r="H12" s="14">
        <v>62148</v>
      </c>
      <c r="I12" s="14">
        <v>14038</v>
      </c>
      <c r="J12" s="14">
        <v>88064</v>
      </c>
      <c r="K12" s="14">
        <v>59809</v>
      </c>
      <c r="L12" s="14">
        <v>72824</v>
      </c>
      <c r="M12" s="14">
        <v>29766</v>
      </c>
      <c r="N12" s="14">
        <v>22594</v>
      </c>
      <c r="O12" s="12">
        <f t="shared" si="2"/>
        <v>770710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5652</v>
      </c>
      <c r="C13" s="14">
        <v>5817</v>
      </c>
      <c r="D13" s="14">
        <v>3738</v>
      </c>
      <c r="E13" s="14">
        <v>900</v>
      </c>
      <c r="F13" s="14">
        <v>4570</v>
      </c>
      <c r="G13" s="14">
        <v>8175</v>
      </c>
      <c r="H13" s="14">
        <v>4286</v>
      </c>
      <c r="I13" s="14">
        <v>943</v>
      </c>
      <c r="J13" s="14">
        <v>4154</v>
      </c>
      <c r="K13" s="14">
        <v>3503</v>
      </c>
      <c r="L13" s="14">
        <v>4541</v>
      </c>
      <c r="M13" s="14">
        <v>1735</v>
      </c>
      <c r="N13" s="14">
        <v>1202</v>
      </c>
      <c r="O13" s="12">
        <f t="shared" si="2"/>
        <v>49216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7815</v>
      </c>
      <c r="C14" s="14">
        <f>C15+C16+C17</f>
        <v>5859</v>
      </c>
      <c r="D14" s="14">
        <f>D15+D16+D17</f>
        <v>6045</v>
      </c>
      <c r="E14" s="14">
        <f>E15+E16+E17</f>
        <v>950</v>
      </c>
      <c r="F14" s="14">
        <f aca="true" t="shared" si="4" ref="F14:N14">F15+F16+F17</f>
        <v>5743</v>
      </c>
      <c r="G14" s="14">
        <f t="shared" si="4"/>
        <v>9072</v>
      </c>
      <c r="H14" s="14">
        <f>H15+H16+H17</f>
        <v>5365</v>
      </c>
      <c r="I14" s="14">
        <f>I15+I16+I17</f>
        <v>1297</v>
      </c>
      <c r="J14" s="14">
        <f>J15+J16+J17</f>
        <v>7808</v>
      </c>
      <c r="K14" s="14">
        <f>K15+K16+K17</f>
        <v>5316</v>
      </c>
      <c r="L14" s="14">
        <f>L15+L16+L17</f>
        <v>6824</v>
      </c>
      <c r="M14" s="14">
        <f t="shared" si="4"/>
        <v>2347</v>
      </c>
      <c r="N14" s="14">
        <f t="shared" si="4"/>
        <v>1426</v>
      </c>
      <c r="O14" s="12">
        <f t="shared" si="2"/>
        <v>65867</v>
      </c>
    </row>
    <row r="15" spans="1:26" ht="18.75" customHeight="1">
      <c r="A15" s="15" t="s">
        <v>13</v>
      </c>
      <c r="B15" s="14">
        <v>7782</v>
      </c>
      <c r="C15" s="14">
        <v>5843</v>
      </c>
      <c r="D15" s="14">
        <v>6040</v>
      </c>
      <c r="E15" s="14">
        <v>950</v>
      </c>
      <c r="F15" s="14">
        <v>5729</v>
      </c>
      <c r="G15" s="14">
        <v>9062</v>
      </c>
      <c r="H15" s="14">
        <v>5344</v>
      </c>
      <c r="I15" s="14">
        <v>1296</v>
      </c>
      <c r="J15" s="14">
        <v>7797</v>
      </c>
      <c r="K15" s="14">
        <v>5299</v>
      </c>
      <c r="L15" s="14">
        <v>6811</v>
      </c>
      <c r="M15" s="14">
        <v>2344</v>
      </c>
      <c r="N15" s="14">
        <v>1425</v>
      </c>
      <c r="O15" s="12">
        <f t="shared" si="2"/>
        <v>65722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14</v>
      </c>
      <c r="C16" s="14">
        <v>6</v>
      </c>
      <c r="D16" s="14">
        <v>2</v>
      </c>
      <c r="E16" s="14">
        <v>0</v>
      </c>
      <c r="F16" s="14">
        <v>8</v>
      </c>
      <c r="G16" s="14">
        <v>6</v>
      </c>
      <c r="H16" s="14">
        <v>10</v>
      </c>
      <c r="I16" s="14">
        <v>0</v>
      </c>
      <c r="J16" s="14">
        <v>0</v>
      </c>
      <c r="K16" s="14">
        <v>12</v>
      </c>
      <c r="L16" s="14">
        <v>6</v>
      </c>
      <c r="M16" s="14">
        <v>3</v>
      </c>
      <c r="N16" s="14">
        <v>1</v>
      </c>
      <c r="O16" s="12">
        <f t="shared" si="2"/>
        <v>68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19</v>
      </c>
      <c r="C17" s="14">
        <v>10</v>
      </c>
      <c r="D17" s="14">
        <v>3</v>
      </c>
      <c r="E17" s="14">
        <v>0</v>
      </c>
      <c r="F17" s="14">
        <v>6</v>
      </c>
      <c r="G17" s="14">
        <v>4</v>
      </c>
      <c r="H17" s="14">
        <v>11</v>
      </c>
      <c r="I17" s="14">
        <v>1</v>
      </c>
      <c r="J17" s="14">
        <v>11</v>
      </c>
      <c r="K17" s="14">
        <v>5</v>
      </c>
      <c r="L17" s="14">
        <v>7</v>
      </c>
      <c r="M17" s="14">
        <v>0</v>
      </c>
      <c r="N17" s="14">
        <v>0</v>
      </c>
      <c r="O17" s="12">
        <f t="shared" si="2"/>
        <v>77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145361</v>
      </c>
      <c r="C18" s="18">
        <f>C19+C20+C21</f>
        <v>88335</v>
      </c>
      <c r="D18" s="18">
        <f>D19+D20+D21</f>
        <v>81766</v>
      </c>
      <c r="E18" s="18">
        <f>E19+E20+E21</f>
        <v>15065</v>
      </c>
      <c r="F18" s="18">
        <f aca="true" t="shared" si="5" ref="F18:N18">F19+F20+F21</f>
        <v>77111</v>
      </c>
      <c r="G18" s="18">
        <f t="shared" si="5"/>
        <v>116906</v>
      </c>
      <c r="H18" s="18">
        <f>H19+H20+H21</f>
        <v>91779</v>
      </c>
      <c r="I18" s="18">
        <f>I19+I20+I21</f>
        <v>20370</v>
      </c>
      <c r="J18" s="18">
        <f>J19+J20+J21</f>
        <v>111308</v>
      </c>
      <c r="K18" s="18">
        <f>K19+K20+K21</f>
        <v>76394</v>
      </c>
      <c r="L18" s="18">
        <f>L19+L20+L21</f>
        <v>111694</v>
      </c>
      <c r="M18" s="18">
        <f t="shared" si="5"/>
        <v>39969</v>
      </c>
      <c r="N18" s="18">
        <f t="shared" si="5"/>
        <v>24913</v>
      </c>
      <c r="O18" s="12">
        <f aca="true" t="shared" si="6" ref="O18:O24">SUM(B18:N18)</f>
        <v>1000971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86345</v>
      </c>
      <c r="C19" s="14">
        <v>55494</v>
      </c>
      <c r="D19" s="14">
        <v>51973</v>
      </c>
      <c r="E19" s="14">
        <v>9656</v>
      </c>
      <c r="F19" s="14">
        <v>48121</v>
      </c>
      <c r="G19" s="14">
        <v>72938</v>
      </c>
      <c r="H19" s="14">
        <v>57226</v>
      </c>
      <c r="I19" s="14">
        <v>12804</v>
      </c>
      <c r="J19" s="14">
        <v>67797</v>
      </c>
      <c r="K19" s="14">
        <v>45591</v>
      </c>
      <c r="L19" s="14">
        <v>64431</v>
      </c>
      <c r="M19" s="14">
        <v>22995</v>
      </c>
      <c r="N19" s="14">
        <v>14119</v>
      </c>
      <c r="O19" s="12">
        <f t="shared" si="6"/>
        <v>609490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55685</v>
      </c>
      <c r="C20" s="14">
        <v>30319</v>
      </c>
      <c r="D20" s="14">
        <v>28319</v>
      </c>
      <c r="E20" s="14">
        <v>5048</v>
      </c>
      <c r="F20" s="14">
        <v>27189</v>
      </c>
      <c r="G20" s="14">
        <v>40801</v>
      </c>
      <c r="H20" s="14">
        <v>32615</v>
      </c>
      <c r="I20" s="14">
        <v>7144</v>
      </c>
      <c r="J20" s="14">
        <v>41469</v>
      </c>
      <c r="K20" s="14">
        <v>29234</v>
      </c>
      <c r="L20" s="14">
        <v>44681</v>
      </c>
      <c r="M20" s="14">
        <v>16145</v>
      </c>
      <c r="N20" s="14">
        <v>10279</v>
      </c>
      <c r="O20" s="12">
        <f t="shared" si="6"/>
        <v>368928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3331</v>
      </c>
      <c r="C21" s="14">
        <v>2522</v>
      </c>
      <c r="D21" s="14">
        <v>1474</v>
      </c>
      <c r="E21" s="14">
        <v>361</v>
      </c>
      <c r="F21" s="14">
        <v>1801</v>
      </c>
      <c r="G21" s="14">
        <v>3167</v>
      </c>
      <c r="H21" s="14">
        <v>1938</v>
      </c>
      <c r="I21" s="14">
        <v>422</v>
      </c>
      <c r="J21" s="14">
        <v>2042</v>
      </c>
      <c r="K21" s="14">
        <v>1569</v>
      </c>
      <c r="L21" s="14">
        <v>2582</v>
      </c>
      <c r="M21" s="14">
        <v>829</v>
      </c>
      <c r="N21" s="14">
        <v>515</v>
      </c>
      <c r="O21" s="12">
        <f t="shared" si="6"/>
        <v>22553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103263</v>
      </c>
      <c r="C22" s="14">
        <f>C23+C24</f>
        <v>80621</v>
      </c>
      <c r="D22" s="14">
        <f>D23+D24</f>
        <v>81962</v>
      </c>
      <c r="E22" s="14">
        <f>E23+E24</f>
        <v>18461</v>
      </c>
      <c r="F22" s="14">
        <f aca="true" t="shared" si="7" ref="F22:N22">F23+F24</f>
        <v>76326</v>
      </c>
      <c r="G22" s="14">
        <f t="shared" si="7"/>
        <v>117751</v>
      </c>
      <c r="H22" s="14">
        <f>H23+H24</f>
        <v>78533</v>
      </c>
      <c r="I22" s="14">
        <f>I23+I24</f>
        <v>17219</v>
      </c>
      <c r="J22" s="14">
        <f>J23+J24</f>
        <v>77407</v>
      </c>
      <c r="K22" s="14">
        <f>K23+K24</f>
        <v>65808</v>
      </c>
      <c r="L22" s="14">
        <f>L23+L24</f>
        <v>61282</v>
      </c>
      <c r="M22" s="14">
        <f t="shared" si="7"/>
        <v>19739</v>
      </c>
      <c r="N22" s="14">
        <f t="shared" si="7"/>
        <v>12774</v>
      </c>
      <c r="O22" s="12">
        <f t="shared" si="6"/>
        <v>811146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78747</v>
      </c>
      <c r="C23" s="14">
        <v>66015</v>
      </c>
      <c r="D23" s="14">
        <v>63880</v>
      </c>
      <c r="E23" s="14">
        <v>15127</v>
      </c>
      <c r="F23" s="14">
        <v>61583</v>
      </c>
      <c r="G23" s="14">
        <v>96665</v>
      </c>
      <c r="H23" s="14">
        <v>64015</v>
      </c>
      <c r="I23" s="14">
        <v>14526</v>
      </c>
      <c r="J23" s="14">
        <v>59477</v>
      </c>
      <c r="K23" s="14">
        <v>51919</v>
      </c>
      <c r="L23" s="14">
        <v>49551</v>
      </c>
      <c r="M23" s="14">
        <v>15872</v>
      </c>
      <c r="N23" s="14">
        <v>9528</v>
      </c>
      <c r="O23" s="12">
        <f t="shared" si="6"/>
        <v>646905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24516</v>
      </c>
      <c r="C24" s="14">
        <v>14606</v>
      </c>
      <c r="D24" s="14">
        <v>18082</v>
      </c>
      <c r="E24" s="14">
        <v>3334</v>
      </c>
      <c r="F24" s="14">
        <v>14743</v>
      </c>
      <c r="G24" s="14">
        <v>21086</v>
      </c>
      <c r="H24" s="14">
        <v>14518</v>
      </c>
      <c r="I24" s="14">
        <v>2693</v>
      </c>
      <c r="J24" s="14">
        <v>17930</v>
      </c>
      <c r="K24" s="14">
        <v>13889</v>
      </c>
      <c r="L24" s="14">
        <v>11731</v>
      </c>
      <c r="M24" s="14">
        <v>3867</v>
      </c>
      <c r="N24" s="14">
        <v>3246</v>
      </c>
      <c r="O24" s="12">
        <f t="shared" si="6"/>
        <v>164241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1083665.9808</v>
      </c>
      <c r="C28" s="56">
        <f aca="true" t="shared" si="8" ref="C28:N28">C29+C30</f>
        <v>825217.9092</v>
      </c>
      <c r="D28" s="56">
        <f t="shared" si="8"/>
        <v>755566.1182000001</v>
      </c>
      <c r="E28" s="56">
        <f t="shared" si="8"/>
        <v>204984.79239999998</v>
      </c>
      <c r="F28" s="56">
        <f t="shared" si="8"/>
        <v>752433.4455</v>
      </c>
      <c r="G28" s="56">
        <f t="shared" si="8"/>
        <v>898496.3001999999</v>
      </c>
      <c r="H28" s="56">
        <f t="shared" si="8"/>
        <v>763246.3976000001</v>
      </c>
      <c r="I28" s="56">
        <f t="shared" si="8"/>
        <v>171767.516</v>
      </c>
      <c r="J28" s="56">
        <f t="shared" si="8"/>
        <v>907391.8620000001</v>
      </c>
      <c r="K28" s="56">
        <f t="shared" si="8"/>
        <v>768547.8914</v>
      </c>
      <c r="L28" s="56">
        <f t="shared" si="8"/>
        <v>885008.9124</v>
      </c>
      <c r="M28" s="56">
        <f t="shared" si="8"/>
        <v>421871.653</v>
      </c>
      <c r="N28" s="56">
        <f t="shared" si="8"/>
        <v>249812.9994</v>
      </c>
      <c r="O28" s="56">
        <f>SUM(B28:N28)</f>
        <v>8688011.778099999</v>
      </c>
      <c r="Q28" s="62"/>
    </row>
    <row r="29" spans="1:15" ht="18.75" customHeight="1">
      <c r="A29" s="54" t="s">
        <v>57</v>
      </c>
      <c r="B29" s="52">
        <f aca="true" t="shared" si="9" ref="B29:N29">B26*B7</f>
        <v>1079015.4208</v>
      </c>
      <c r="C29" s="52">
        <f t="shared" si="9"/>
        <v>818197.1392</v>
      </c>
      <c r="D29" s="52">
        <f t="shared" si="9"/>
        <v>743940.5582000001</v>
      </c>
      <c r="E29" s="52">
        <f t="shared" si="9"/>
        <v>204984.79239999998</v>
      </c>
      <c r="F29" s="52">
        <f t="shared" si="9"/>
        <v>743843.8155</v>
      </c>
      <c r="G29" s="52">
        <f t="shared" si="9"/>
        <v>893828.9802</v>
      </c>
      <c r="H29" s="52">
        <f t="shared" si="9"/>
        <v>759745.9676000001</v>
      </c>
      <c r="I29" s="52">
        <f t="shared" si="9"/>
        <v>171767.516</v>
      </c>
      <c r="J29" s="52">
        <f t="shared" si="9"/>
        <v>896266.692</v>
      </c>
      <c r="K29" s="52">
        <f t="shared" si="9"/>
        <v>753104.6214</v>
      </c>
      <c r="L29" s="52">
        <f t="shared" si="9"/>
        <v>873884.0624</v>
      </c>
      <c r="M29" s="52">
        <f t="shared" si="9"/>
        <v>416620.823</v>
      </c>
      <c r="N29" s="52">
        <f t="shared" si="9"/>
        <v>247552.4394</v>
      </c>
      <c r="O29" s="53">
        <f>SUM(B29:N29)</f>
        <v>8602752.8281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8589.63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85258.95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-102478.29999999999</v>
      </c>
      <c r="C32" s="25">
        <f t="shared" si="10"/>
        <v>-35325.37999999999</v>
      </c>
      <c r="D32" s="25">
        <f t="shared" si="10"/>
        <v>-163452.21</v>
      </c>
      <c r="E32" s="25">
        <f t="shared" si="10"/>
        <v>-32686.620000000003</v>
      </c>
      <c r="F32" s="25">
        <f t="shared" si="10"/>
        <v>314501.85</v>
      </c>
      <c r="G32" s="25">
        <f t="shared" si="10"/>
        <v>173351.35000000003</v>
      </c>
      <c r="H32" s="25">
        <f t="shared" si="10"/>
        <v>652837.98</v>
      </c>
      <c r="I32" s="25">
        <f t="shared" si="10"/>
        <v>-113.94999999999709</v>
      </c>
      <c r="J32" s="25">
        <f t="shared" si="10"/>
        <v>33878.70000000001</v>
      </c>
      <c r="K32" s="25">
        <f t="shared" si="10"/>
        <v>-79203.37</v>
      </c>
      <c r="L32" s="25">
        <f t="shared" si="10"/>
        <v>168556.53999999998</v>
      </c>
      <c r="M32" s="25">
        <f t="shared" si="10"/>
        <v>-53095.840000000004</v>
      </c>
      <c r="N32" s="25">
        <f t="shared" si="10"/>
        <v>-35352.36</v>
      </c>
      <c r="O32" s="25">
        <f t="shared" si="10"/>
        <v>841418.3899999997</v>
      </c>
    </row>
    <row r="33" spans="1:15" ht="18.75" customHeight="1">
      <c r="A33" s="17" t="s">
        <v>58</v>
      </c>
      <c r="B33" s="26">
        <f>+B34</f>
        <v>-123980</v>
      </c>
      <c r="C33" s="26">
        <f aca="true" t="shared" si="11" ref="C33:O33">+C34</f>
        <v>-122420</v>
      </c>
      <c r="D33" s="26">
        <f t="shared" si="11"/>
        <v>-93760</v>
      </c>
      <c r="E33" s="26">
        <f t="shared" si="11"/>
        <v>-19256</v>
      </c>
      <c r="F33" s="26">
        <f t="shared" si="11"/>
        <v>-82096</v>
      </c>
      <c r="G33" s="26">
        <f t="shared" si="11"/>
        <v>-137192</v>
      </c>
      <c r="H33" s="26">
        <f t="shared" si="11"/>
        <v>-118908</v>
      </c>
      <c r="I33" s="26">
        <f t="shared" si="11"/>
        <v>-25276</v>
      </c>
      <c r="J33" s="26">
        <f t="shared" si="11"/>
        <v>-78284</v>
      </c>
      <c r="K33" s="26">
        <f t="shared" si="11"/>
        <v>-94496</v>
      </c>
      <c r="L33" s="26">
        <f t="shared" si="11"/>
        <v>-78044</v>
      </c>
      <c r="M33" s="26">
        <f t="shared" si="11"/>
        <v>-42808</v>
      </c>
      <c r="N33" s="26">
        <f t="shared" si="11"/>
        <v>-35288</v>
      </c>
      <c r="O33" s="26">
        <f t="shared" si="11"/>
        <v>-1051808</v>
      </c>
    </row>
    <row r="34" spans="1:26" ht="18.75" customHeight="1">
      <c r="A34" s="13" t="s">
        <v>59</v>
      </c>
      <c r="B34" s="20">
        <f>ROUND(-B9*$D$3,2)</f>
        <v>-123980</v>
      </c>
      <c r="C34" s="20">
        <f>ROUND(-C9*$D$3,2)</f>
        <v>-122420</v>
      </c>
      <c r="D34" s="20">
        <f>ROUND(-D9*$D$3,2)</f>
        <v>-93760</v>
      </c>
      <c r="E34" s="20">
        <f>ROUND(-E9*$D$3,2)</f>
        <v>-19256</v>
      </c>
      <c r="F34" s="20">
        <f aca="true" t="shared" si="12" ref="F34:N34">ROUND(-F9*$D$3,2)</f>
        <v>-82096</v>
      </c>
      <c r="G34" s="20">
        <f t="shared" si="12"/>
        <v>-137192</v>
      </c>
      <c r="H34" s="20">
        <f t="shared" si="12"/>
        <v>-118908</v>
      </c>
      <c r="I34" s="20">
        <f>ROUND(-I9*$D$3,2)</f>
        <v>-25276</v>
      </c>
      <c r="J34" s="20">
        <f>ROUND(-J9*$D$3,2)</f>
        <v>-78284</v>
      </c>
      <c r="K34" s="20">
        <f>ROUND(-K9*$D$3,2)</f>
        <v>-94496</v>
      </c>
      <c r="L34" s="20">
        <f>ROUND(-L9*$D$3,2)</f>
        <v>-78044</v>
      </c>
      <c r="M34" s="20">
        <f t="shared" si="12"/>
        <v>-42808</v>
      </c>
      <c r="N34" s="20">
        <f t="shared" si="12"/>
        <v>-35288</v>
      </c>
      <c r="O34" s="44">
        <f aca="true" t="shared" si="13" ref="O34:O45">SUM(B34:N34)</f>
        <v>-1051808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-17751.99</v>
      </c>
      <c r="C35" s="26">
        <f t="shared" si="14"/>
        <v>-13260.24</v>
      </c>
      <c r="D35" s="26">
        <f t="shared" si="14"/>
        <v>-94742.18000000001</v>
      </c>
      <c r="E35" s="26">
        <f t="shared" si="14"/>
        <v>-34134.94</v>
      </c>
      <c r="F35" s="26">
        <f t="shared" si="14"/>
        <v>-16964.82</v>
      </c>
      <c r="G35" s="26">
        <f t="shared" si="14"/>
        <v>-25463.55</v>
      </c>
      <c r="H35" s="26">
        <f t="shared" si="14"/>
        <v>-17164.76</v>
      </c>
      <c r="I35" s="26">
        <f t="shared" si="14"/>
        <v>-17607.64</v>
      </c>
      <c r="J35" s="26">
        <f t="shared" si="14"/>
        <v>-30790.5</v>
      </c>
      <c r="K35" s="26">
        <f t="shared" si="14"/>
        <v>-18646.63</v>
      </c>
      <c r="L35" s="26">
        <f>SUM(L36:L41)</f>
        <v>-34012.76</v>
      </c>
      <c r="M35" s="26">
        <f>SUM(M36:M41)</f>
        <v>-12302.26</v>
      </c>
      <c r="N35" s="26">
        <f>SUM(N36:N41)</f>
        <v>-5168.15</v>
      </c>
      <c r="O35" s="26">
        <f t="shared" si="13"/>
        <v>-338010.42000000004</v>
      </c>
    </row>
    <row r="36" spans="1:26" ht="18.75" customHeight="1">
      <c r="A36" s="13" t="s">
        <v>61</v>
      </c>
      <c r="B36" s="24">
        <v>-17751.99</v>
      </c>
      <c r="C36" s="24">
        <v>-13260.24</v>
      </c>
      <c r="D36" s="24">
        <v>-71923.96</v>
      </c>
      <c r="E36" s="24">
        <v>-34134.94</v>
      </c>
      <c r="F36" s="24">
        <v>-12420.82</v>
      </c>
      <c r="G36" s="24">
        <v>-21391.35</v>
      </c>
      <c r="H36" s="24">
        <v>-17164.76</v>
      </c>
      <c r="I36" s="24">
        <v>-15096.64</v>
      </c>
      <c r="J36" s="24">
        <v>-30790.5</v>
      </c>
      <c r="K36" s="24">
        <v>-18646.63</v>
      </c>
      <c r="L36" s="24">
        <v>-34012.76</v>
      </c>
      <c r="M36" s="24">
        <v>-12302.26</v>
      </c>
      <c r="N36" s="24">
        <v>-5168.15</v>
      </c>
      <c r="O36" s="24">
        <f t="shared" si="13"/>
        <v>-304065.00000000006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-500-22318.22</f>
        <v>-22818.22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-25318.22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-4044</v>
      </c>
      <c r="G40" s="24">
        <v>-3572.2</v>
      </c>
      <c r="H40" s="24">
        <v>0</v>
      </c>
      <c r="I40" s="24">
        <v>-1011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-8627.2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94</v>
      </c>
      <c r="B42" s="27">
        <v>39253.69</v>
      </c>
      <c r="C42" s="27">
        <v>100354.86</v>
      </c>
      <c r="D42" s="27">
        <v>25049.97</v>
      </c>
      <c r="E42" s="27">
        <v>20704.32</v>
      </c>
      <c r="F42" s="27">
        <v>413562.67</v>
      </c>
      <c r="G42" s="27">
        <v>336006.9</v>
      </c>
      <c r="H42" s="27">
        <v>788910.74</v>
      </c>
      <c r="I42" s="27">
        <v>42769.69</v>
      </c>
      <c r="J42" s="27">
        <v>142953.2</v>
      </c>
      <c r="K42" s="27">
        <v>33939.26</v>
      </c>
      <c r="L42" s="27">
        <v>280613.3</v>
      </c>
      <c r="M42" s="27">
        <v>2014.42</v>
      </c>
      <c r="N42" s="27">
        <v>5103.79</v>
      </c>
      <c r="O42" s="24">
        <f t="shared" si="13"/>
        <v>2231236.8099999996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981187.6808</v>
      </c>
      <c r="C46" s="29">
        <f t="shared" si="15"/>
        <v>789892.5292</v>
      </c>
      <c r="D46" s="29">
        <f t="shared" si="15"/>
        <v>592113.9082000002</v>
      </c>
      <c r="E46" s="29">
        <f t="shared" si="15"/>
        <v>172298.17239999998</v>
      </c>
      <c r="F46" s="29">
        <f t="shared" si="15"/>
        <v>1066935.2955</v>
      </c>
      <c r="G46" s="29">
        <f t="shared" si="15"/>
        <v>1071847.6502</v>
      </c>
      <c r="H46" s="29">
        <f t="shared" si="15"/>
        <v>1416084.3776000002</v>
      </c>
      <c r="I46" s="29">
        <f t="shared" si="15"/>
        <v>171653.566</v>
      </c>
      <c r="J46" s="29">
        <f t="shared" si="15"/>
        <v>941270.5620000002</v>
      </c>
      <c r="K46" s="29">
        <f t="shared" si="15"/>
        <v>689344.5214</v>
      </c>
      <c r="L46" s="29">
        <f t="shared" si="15"/>
        <v>1053565.4524</v>
      </c>
      <c r="M46" s="29">
        <f t="shared" si="15"/>
        <v>368775.81299999997</v>
      </c>
      <c r="N46" s="29">
        <f t="shared" si="15"/>
        <v>214460.6394</v>
      </c>
      <c r="O46" s="29">
        <f>SUM(B46:N46)</f>
        <v>9529430.1681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981187.68</v>
      </c>
      <c r="C49" s="35">
        <f aca="true" t="shared" si="16" ref="C49:N49">SUM(C50:C63)</f>
        <v>789892.53</v>
      </c>
      <c r="D49" s="35">
        <f t="shared" si="16"/>
        <v>592113.91</v>
      </c>
      <c r="E49" s="35">
        <f t="shared" si="16"/>
        <v>172298.17</v>
      </c>
      <c r="F49" s="35">
        <f t="shared" si="16"/>
        <v>1066935.3</v>
      </c>
      <c r="G49" s="35">
        <f t="shared" si="16"/>
        <v>1071847.65</v>
      </c>
      <c r="H49" s="35">
        <f t="shared" si="16"/>
        <v>1416084.38</v>
      </c>
      <c r="I49" s="35">
        <f t="shared" si="16"/>
        <v>171653.57</v>
      </c>
      <c r="J49" s="35">
        <f t="shared" si="16"/>
        <v>941270.56</v>
      </c>
      <c r="K49" s="35">
        <f t="shared" si="16"/>
        <v>689344.52</v>
      </c>
      <c r="L49" s="35">
        <f t="shared" si="16"/>
        <v>1053565.45</v>
      </c>
      <c r="M49" s="35">
        <f t="shared" si="16"/>
        <v>368775.81</v>
      </c>
      <c r="N49" s="35">
        <f t="shared" si="16"/>
        <v>214460.64</v>
      </c>
      <c r="O49" s="29">
        <f>SUM(O50:O63)</f>
        <v>9529430.17</v>
      </c>
      <c r="Q49" s="64"/>
    </row>
    <row r="50" spans="1:18" ht="18.75" customHeight="1">
      <c r="A50" s="17" t="s">
        <v>39</v>
      </c>
      <c r="B50" s="35">
        <v>188254.12</v>
      </c>
      <c r="C50" s="35">
        <v>200798.06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389052.18</v>
      </c>
      <c r="P50"/>
      <c r="Q50" s="64"/>
      <c r="R50" s="65"/>
    </row>
    <row r="51" spans="1:16" ht="18.75" customHeight="1">
      <c r="A51" s="17" t="s">
        <v>40</v>
      </c>
      <c r="B51" s="35">
        <v>792933.56</v>
      </c>
      <c r="C51" s="35">
        <v>589094.47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1382028.03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592113.91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592113.91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172298.17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172298.17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1066935.3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1066935.3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1071847.65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1071847.65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1416084.38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1416084.38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171653.57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171653.57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941270.56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941270.56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689344.52</v>
      </c>
      <c r="L59" s="34">
        <v>0</v>
      </c>
      <c r="M59" s="34">
        <v>0</v>
      </c>
      <c r="N59" s="34">
        <v>0</v>
      </c>
      <c r="O59" s="29">
        <f t="shared" si="17"/>
        <v>689344.52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1053565.45</v>
      </c>
      <c r="M60" s="34">
        <v>0</v>
      </c>
      <c r="N60" s="34">
        <v>0</v>
      </c>
      <c r="O60" s="26">
        <f t="shared" si="17"/>
        <v>1053565.45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368775.81</v>
      </c>
      <c r="N61" s="34">
        <v>0</v>
      </c>
      <c r="O61" s="29">
        <f t="shared" si="17"/>
        <v>368775.81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214460.64</v>
      </c>
      <c r="O62" s="26">
        <f t="shared" si="17"/>
        <v>214460.64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2.4510373883691887</v>
      </c>
      <c r="C67" s="42">
        <v>2.60217438530277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21" customHeight="1">
      <c r="A81" s="60" t="s">
        <v>97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96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 s="76"/>
      <c r="D88"/>
      <c r="E88"/>
      <c r="F88"/>
      <c r="G88"/>
      <c r="H88"/>
      <c r="I88"/>
      <c r="J88"/>
      <c r="K88"/>
      <c r="L88"/>
    </row>
    <row r="89" spans="2:12" ht="14.25">
      <c r="B89"/>
      <c r="C89" s="76"/>
      <c r="D89"/>
      <c r="E89"/>
      <c r="F89"/>
      <c r="G89"/>
      <c r="H89"/>
      <c r="I89"/>
      <c r="J89"/>
      <c r="K89"/>
      <c r="L89"/>
    </row>
    <row r="90" spans="2:12" ht="14.25">
      <c r="B90"/>
      <c r="C90" s="77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2018-12-28T17:30:43Z</cp:lastPrinted>
  <dcterms:created xsi:type="dcterms:W3CDTF">2012-11-28T17:54:39Z</dcterms:created>
  <dcterms:modified xsi:type="dcterms:W3CDTF">2018-12-28T17:49:12Z</dcterms:modified>
  <cp:category/>
  <cp:version/>
  <cp:contentType/>
  <cp:contentStatus/>
</cp:coreProperties>
</file>