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<sst xmlns="http://schemas.openxmlformats.org/spreadsheetml/2006/main" count="99" uniqueCount="97">
  <si>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</si>
  <si>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</si>
  <si>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</si>
  <si>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</si>
  <si>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</si>
  <si>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</si>
  <si>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</si>
  <si>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</si>
  <si>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</si>
  <si>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</si>
  <si>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</si>
  <si>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</si>
  <si>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</si>
  <si>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</si>
  <si>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</si>
  <si>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</si>
  <si>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</si>
  <si>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</si>
  <si>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</si>
  <si>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</si>
  <si>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</si>
  <si>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</si>
  <si>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</si>
  <si>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</si>
  <si>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</si>
  <si>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</si>
  <si>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</si>
  <si>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</si>
  <si>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</si>
  <si>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</si>
  <si>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</si>
  <si>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</si>
  <si>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</si>
  <si>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</si>
  <si>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</si>
  <si>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</si>
  <si>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</si>
  <si>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</si>
  <si>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</si>
  <si>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</si>
  <si>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</si>
  <si>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</si>
  <si>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</si>
  <si>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</si>
  <si>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</si>
  <si>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</si>
  <si>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</si>
  <si>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</si>
  <si>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</si>
  <si>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</si>
  <si>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</si>
  <si>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</si>
  <si>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</si>
  <si>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</si>
  <si>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</si>
  <si>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</si>
  <si>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</si>
  <si>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</si>
  <si>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</si>
  <si>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</si>
  <si>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</si>
  <si>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</si>
  <si>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</si>
  <si>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</si>
  <si>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</si>
  <si>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</si>
  <si>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</si>
  <si>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</si>
  <si>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</si>
  <si>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</si>
  <si>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</si>
  <si>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</si>
  <si>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</si>
  <si>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</si>
  <si>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</si>
  <si>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</si>
  <si>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</si>
  <si>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</si>
  <si>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</si>
  <si>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</si>
  <si>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</si>
  <si>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</si>
  <si>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</si>
  <si>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</si>
  <si>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</si>
  <si>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</si>
  <si>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</si>
  <si>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</si>
  <si>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</si>
  <si>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</si>
  <si>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</si>
  <si>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</si>
  <si>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</si>
  <si>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</si>
  <si>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</si>
  <si>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</si>
  <si>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OPERAÇÃO 18/12/18 - VENCIMENTO 26/12/18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</si>
</sst>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58" t="s">
        <v>26</v>
      </c>
      <c r="I6" s="58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476850</v>
      </c>
      <c r="C7" s="10">
        <f t="shared" si="0"/>
        <v>350273</v>
      </c>
      <c r="D7" s="10">
        <f t="shared" si="0"/>
        <v>358304</v>
      </c>
      <c r="E7" s="10">
        <f t="shared" si="0"/>
        <v>66414</v>
      </c>
      <c r="F7" s="10">
        <f t="shared" si="0"/>
        <v>312588</v>
      </c>
      <c r="G7" s="10">
        <f t="shared" si="0"/>
        <v>491268</v>
      </c>
      <c r="H7" s="10">
        <f t="shared" si="0"/>
        <v>313998</v>
      </c>
      <c r="I7" s="10">
        <f t="shared" si="0"/>
        <v>78410</v>
      </c>
      <c r="J7" s="10">
        <f t="shared" si="0"/>
        <v>397969</v>
      </c>
      <c r="K7" s="10">
        <f t="shared" si="0"/>
        <v>297056</v>
      </c>
      <c r="L7" s="10">
        <f t="shared" si="0"/>
        <v>332303</v>
      </c>
      <c r="M7" s="10">
        <f t="shared" si="0"/>
        <v>135991</v>
      </c>
      <c r="N7" s="10">
        <f t="shared" si="0"/>
        <v>95415</v>
      </c>
      <c r="O7" s="10">
        <f>+O8+O18+O22</f>
        <v>3706839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230347</v>
      </c>
      <c r="C8" s="12">
        <f t="shared" si="1"/>
        <v>180339</v>
      </c>
      <c r="D8" s="12">
        <f t="shared" si="1"/>
        <v>199384</v>
      </c>
      <c r="E8" s="12">
        <f t="shared" si="1"/>
        <v>33407</v>
      </c>
      <c r="F8" s="12">
        <f t="shared" si="1"/>
        <v>163656</v>
      </c>
      <c r="G8" s="12">
        <f t="shared" si="1"/>
        <v>258114</v>
      </c>
      <c r="H8" s="12">
        <f t="shared" si="1"/>
        <v>156349</v>
      </c>
      <c r="I8" s="12">
        <f t="shared" si="1"/>
        <v>39750</v>
      </c>
      <c r="J8" s="12">
        <f t="shared" si="1"/>
        <v>210715</v>
      </c>
      <c r="K8" s="12">
        <f t="shared" si="1"/>
        <v>152524</v>
      </c>
      <c r="L8" s="12">
        <f t="shared" si="1"/>
        <v>166896</v>
      </c>
      <c r="M8" s="12">
        <f t="shared" si="1"/>
        <v>74688</v>
      </c>
      <c r="N8" s="12">
        <f t="shared" si="1"/>
        <v>56031</v>
      </c>
      <c r="O8" s="12">
        <f>SUM(B8:N8)</f>
        <v>1922200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23384</v>
      </c>
      <c r="C9" s="14">
        <v>23973</v>
      </c>
      <c r="D9" s="14">
        <v>16780</v>
      </c>
      <c r="E9" s="14">
        <v>3518</v>
      </c>
      <c r="F9" s="14">
        <v>14956</v>
      </c>
      <c r="G9" s="14">
        <v>25875</v>
      </c>
      <c r="H9" s="14">
        <v>20889</v>
      </c>
      <c r="I9" s="14">
        <v>5029</v>
      </c>
      <c r="J9" s="14">
        <v>14559</v>
      </c>
      <c r="K9" s="14">
        <v>18374</v>
      </c>
      <c r="L9" s="14">
        <v>13950</v>
      </c>
      <c r="M9" s="14">
        <v>8869</v>
      </c>
      <c r="N9" s="14">
        <v>7103</v>
      </c>
      <c r="O9" s="12">
        <f aca="true" t="shared" si="2" ref="O9:O17">SUM(B9:N9)</f>
        <v>197259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199039</v>
      </c>
      <c r="C10" s="14">
        <f>C11+C12+C13</f>
        <v>150154</v>
      </c>
      <c r="D10" s="14">
        <f>D11+D12+D13</f>
        <v>176415</v>
      </c>
      <c r="E10" s="14">
        <f>E11+E12+E13</f>
        <v>28900</v>
      </c>
      <c r="F10" s="14">
        <f aca="true" t="shared" si="3" ref="F10:N10">F11+F12+F13</f>
        <v>143033</v>
      </c>
      <c r="G10" s="14">
        <f t="shared" si="3"/>
        <v>222672</v>
      </c>
      <c r="H10" s="14">
        <f>H11+H12+H13</f>
        <v>130401</v>
      </c>
      <c r="I10" s="14">
        <f>I11+I12+I13</f>
        <v>33393</v>
      </c>
      <c r="J10" s="14">
        <f>J11+J12+J13</f>
        <v>188280</v>
      </c>
      <c r="K10" s="14">
        <f>K11+K12+K13</f>
        <v>128777</v>
      </c>
      <c r="L10" s="14">
        <f>L11+L12+L13</f>
        <v>146275</v>
      </c>
      <c r="M10" s="14">
        <f t="shared" si="3"/>
        <v>63395</v>
      </c>
      <c r="N10" s="14">
        <f t="shared" si="3"/>
        <v>47423</v>
      </c>
      <c r="O10" s="12">
        <f t="shared" si="2"/>
        <v>1658157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100213</v>
      </c>
      <c r="C11" s="14">
        <v>76378</v>
      </c>
      <c r="D11" s="14">
        <v>86761</v>
      </c>
      <c r="E11" s="14">
        <v>14639</v>
      </c>
      <c r="F11" s="14">
        <v>70243</v>
      </c>
      <c r="G11" s="14">
        <v>110253</v>
      </c>
      <c r="H11" s="14">
        <v>67348</v>
      </c>
      <c r="I11" s="14">
        <v>17509</v>
      </c>
      <c r="J11" s="14">
        <v>94637</v>
      </c>
      <c r="K11" s="14">
        <v>63994</v>
      </c>
      <c r="L11" s="14">
        <v>71861</v>
      </c>
      <c r="M11" s="14">
        <v>30866</v>
      </c>
      <c r="N11" s="14">
        <v>22261</v>
      </c>
      <c r="O11" s="12">
        <f t="shared" si="2"/>
        <v>826963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92443</v>
      </c>
      <c r="C12" s="14">
        <v>67266</v>
      </c>
      <c r="D12" s="14">
        <v>85542</v>
      </c>
      <c r="E12" s="14">
        <v>13248</v>
      </c>
      <c r="F12" s="14">
        <v>67628</v>
      </c>
      <c r="G12" s="14">
        <v>103342</v>
      </c>
      <c r="H12" s="14">
        <v>58417</v>
      </c>
      <c r="I12" s="14">
        <v>14684</v>
      </c>
      <c r="J12" s="14">
        <v>89067</v>
      </c>
      <c r="K12" s="14">
        <v>60785</v>
      </c>
      <c r="L12" s="14">
        <v>69647</v>
      </c>
      <c r="M12" s="14">
        <v>30534</v>
      </c>
      <c r="N12" s="14">
        <v>23675</v>
      </c>
      <c r="O12" s="12">
        <f t="shared" si="2"/>
        <v>776278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6383</v>
      </c>
      <c r="C13" s="14">
        <v>6510</v>
      </c>
      <c r="D13" s="14">
        <v>4112</v>
      </c>
      <c r="E13" s="14">
        <v>1013</v>
      </c>
      <c r="F13" s="14">
        <v>5162</v>
      </c>
      <c r="G13" s="14">
        <v>9077</v>
      </c>
      <c r="H13" s="14">
        <v>4636</v>
      </c>
      <c r="I13" s="14">
        <v>1200</v>
      </c>
      <c r="J13" s="14">
        <v>4576</v>
      </c>
      <c r="K13" s="14">
        <v>3998</v>
      </c>
      <c r="L13" s="14">
        <v>4767</v>
      </c>
      <c r="M13" s="14">
        <v>1995</v>
      </c>
      <c r="N13" s="14">
        <v>1487</v>
      </c>
      <c r="O13" s="12">
        <f t="shared" si="2"/>
        <v>54916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7924</v>
      </c>
      <c r="C14" s="14">
        <f>C15+C16+C17</f>
        <v>6212</v>
      </c>
      <c r="D14" s="14">
        <f>D15+D16+D17</f>
        <v>6189</v>
      </c>
      <c r="E14" s="14">
        <f>E15+E16+E17</f>
        <v>989</v>
      </c>
      <c r="F14" s="14">
        <f aca="true" t="shared" si="4" ref="F14:N14">F15+F16+F17</f>
        <v>5667</v>
      </c>
      <c r="G14" s="14">
        <f t="shared" si="4"/>
        <v>9567</v>
      </c>
      <c r="H14" s="14">
        <f>H15+H16+H17</f>
        <v>5059</v>
      </c>
      <c r="I14" s="14">
        <f>I15+I16+I17</f>
        <v>1328</v>
      </c>
      <c r="J14" s="14">
        <f>J15+J16+J17</f>
        <v>7876</v>
      </c>
      <c r="K14" s="14">
        <f>K15+K16+K17</f>
        <v>5373</v>
      </c>
      <c r="L14" s="14">
        <f>L15+L16+L17</f>
        <v>6671</v>
      </c>
      <c r="M14" s="14">
        <f t="shared" si="4"/>
        <v>2424</v>
      </c>
      <c r="N14" s="14">
        <f t="shared" si="4"/>
        <v>1505</v>
      </c>
      <c r="O14" s="12">
        <f t="shared" si="2"/>
        <v>66784</v>
      </c>
    </row>
    <row r="15" spans="1:26" ht="18.75" customHeight="1">
      <c r="A15" s="15" t="s">
        <v>13</v>
      </c>
      <c r="B15" s="14">
        <v>7904</v>
      </c>
      <c r="C15" s="14">
        <v>6204</v>
      </c>
      <c r="D15" s="14">
        <v>6184</v>
      </c>
      <c r="E15" s="14">
        <v>989</v>
      </c>
      <c r="F15" s="14">
        <v>5662</v>
      </c>
      <c r="G15" s="14">
        <v>9560</v>
      </c>
      <c r="H15" s="14">
        <v>5046</v>
      </c>
      <c r="I15" s="14">
        <v>1324</v>
      </c>
      <c r="J15" s="14">
        <v>7866</v>
      </c>
      <c r="K15" s="14">
        <v>5362</v>
      </c>
      <c r="L15" s="14">
        <v>6659</v>
      </c>
      <c r="M15" s="14">
        <v>2420</v>
      </c>
      <c r="N15" s="14">
        <v>1504</v>
      </c>
      <c r="O15" s="12">
        <f t="shared" si="2"/>
        <v>66684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9</v>
      </c>
      <c r="C16" s="14">
        <v>6</v>
      </c>
      <c r="D16" s="14">
        <v>1</v>
      </c>
      <c r="E16" s="14">
        <v>0</v>
      </c>
      <c r="F16" s="14">
        <v>4</v>
      </c>
      <c r="G16" s="14">
        <v>1</v>
      </c>
      <c r="H16" s="14">
        <v>7</v>
      </c>
      <c r="I16" s="14">
        <v>2</v>
      </c>
      <c r="J16" s="14">
        <v>2</v>
      </c>
      <c r="K16" s="14">
        <v>11</v>
      </c>
      <c r="L16" s="14">
        <v>3</v>
      </c>
      <c r="M16" s="14">
        <v>4</v>
      </c>
      <c r="N16" s="14">
        <v>1</v>
      </c>
      <c r="O16" s="12">
        <f t="shared" si="2"/>
        <v>51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11</v>
      </c>
      <c r="C17" s="14">
        <v>2</v>
      </c>
      <c r="D17" s="14">
        <v>4</v>
      </c>
      <c r="E17" s="14">
        <v>0</v>
      </c>
      <c r="F17" s="14">
        <v>1</v>
      </c>
      <c r="G17" s="14">
        <v>6</v>
      </c>
      <c r="H17" s="14">
        <v>6</v>
      </c>
      <c r="I17" s="14">
        <v>2</v>
      </c>
      <c r="J17" s="14">
        <v>8</v>
      </c>
      <c r="K17" s="14">
        <v>0</v>
      </c>
      <c r="L17" s="14">
        <v>9</v>
      </c>
      <c r="M17" s="14">
        <v>0</v>
      </c>
      <c r="N17" s="14">
        <v>0</v>
      </c>
      <c r="O17" s="12">
        <f t="shared" si="2"/>
        <v>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141668</v>
      </c>
      <c r="C18" s="18">
        <f>C19+C20+C21</f>
        <v>87298</v>
      </c>
      <c r="D18" s="18">
        <f>D19+D20+D21</f>
        <v>78575</v>
      </c>
      <c r="E18" s="18">
        <f>E19+E20+E21</f>
        <v>14880</v>
      </c>
      <c r="F18" s="18">
        <f aca="true" t="shared" si="5" ref="F18:N18">F19+F20+F21</f>
        <v>73287</v>
      </c>
      <c r="G18" s="18">
        <f t="shared" si="5"/>
        <v>114230</v>
      </c>
      <c r="H18" s="18">
        <f>H19+H20+H21</f>
        <v>84077</v>
      </c>
      <c r="I18" s="18">
        <f>I19+I20+I21</f>
        <v>20507</v>
      </c>
      <c r="J18" s="18">
        <f>J19+J20+J21</f>
        <v>108393</v>
      </c>
      <c r="K18" s="18">
        <f>K19+K20+K21</f>
        <v>75560</v>
      </c>
      <c r="L18" s="18">
        <f>L19+L20+L21</f>
        <v>105573</v>
      </c>
      <c r="M18" s="18">
        <f t="shared" si="5"/>
        <v>40600</v>
      </c>
      <c r="N18" s="18">
        <f t="shared" si="5"/>
        <v>25727</v>
      </c>
      <c r="O18" s="12">
        <f aca="true" t="shared" si="6" ref="O18:O24">SUM(B18:N18)</f>
        <v>970375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78236</v>
      </c>
      <c r="C19" s="14">
        <v>51222</v>
      </c>
      <c r="D19" s="14">
        <v>44961</v>
      </c>
      <c r="E19" s="14">
        <v>8843</v>
      </c>
      <c r="F19" s="14">
        <v>41369</v>
      </c>
      <c r="G19" s="14">
        <v>65232</v>
      </c>
      <c r="H19" s="14">
        <v>49046</v>
      </c>
      <c r="I19" s="14">
        <v>12252</v>
      </c>
      <c r="J19" s="14">
        <v>61545</v>
      </c>
      <c r="K19" s="14">
        <v>42394</v>
      </c>
      <c r="L19" s="14">
        <v>57123</v>
      </c>
      <c r="M19" s="14">
        <v>22062</v>
      </c>
      <c r="N19" s="14">
        <v>13547</v>
      </c>
      <c r="O19" s="12">
        <f t="shared" si="6"/>
        <v>547832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59719</v>
      </c>
      <c r="C20" s="14">
        <v>33192</v>
      </c>
      <c r="D20" s="14">
        <v>32011</v>
      </c>
      <c r="E20" s="14">
        <v>5660</v>
      </c>
      <c r="F20" s="14">
        <v>29856</v>
      </c>
      <c r="G20" s="14">
        <v>45288</v>
      </c>
      <c r="H20" s="14">
        <v>32936</v>
      </c>
      <c r="I20" s="14">
        <v>7754</v>
      </c>
      <c r="J20" s="14">
        <v>44649</v>
      </c>
      <c r="K20" s="14">
        <v>31318</v>
      </c>
      <c r="L20" s="14">
        <v>45575</v>
      </c>
      <c r="M20" s="14">
        <v>17454</v>
      </c>
      <c r="N20" s="14">
        <v>11533</v>
      </c>
      <c r="O20" s="12">
        <f t="shared" si="6"/>
        <v>396945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3713</v>
      </c>
      <c r="C21" s="14">
        <v>2884</v>
      </c>
      <c r="D21" s="14">
        <v>1603</v>
      </c>
      <c r="E21" s="14">
        <v>377</v>
      </c>
      <c r="F21" s="14">
        <v>2062</v>
      </c>
      <c r="G21" s="14">
        <v>3710</v>
      </c>
      <c r="H21" s="14">
        <v>2095</v>
      </c>
      <c r="I21" s="14">
        <v>501</v>
      </c>
      <c r="J21" s="14">
        <v>2199</v>
      </c>
      <c r="K21" s="14">
        <v>1848</v>
      </c>
      <c r="L21" s="14">
        <v>2875</v>
      </c>
      <c r="M21" s="14">
        <v>1084</v>
      </c>
      <c r="N21" s="14">
        <v>647</v>
      </c>
      <c r="O21" s="12">
        <f t="shared" si="6"/>
        <v>25598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104835</v>
      </c>
      <c r="C22" s="14">
        <f>C23+C24</f>
        <v>82636</v>
      </c>
      <c r="D22" s="14">
        <f>D23+D24</f>
        <v>80345</v>
      </c>
      <c r="E22" s="14">
        <f>E23+E24</f>
        <v>18127</v>
      </c>
      <c r="F22" s="14">
        <f aca="true" t="shared" si="7" ref="F22:N22">F23+F24</f>
        <v>75645</v>
      </c>
      <c r="G22" s="14">
        <f t="shared" si="7"/>
        <v>118924</v>
      </c>
      <c r="H22" s="14">
        <f>H23+H24</f>
        <v>73572</v>
      </c>
      <c r="I22" s="14">
        <f>I23+I24</f>
        <v>18153</v>
      </c>
      <c r="J22" s="14">
        <f>J23+J24</f>
        <v>78861</v>
      </c>
      <c r="K22" s="14">
        <f>K23+K24</f>
        <v>68972</v>
      </c>
      <c r="L22" s="14">
        <f>L23+L24</f>
        <v>59834</v>
      </c>
      <c r="M22" s="14">
        <f t="shared" si="7"/>
        <v>20703</v>
      </c>
      <c r="N22" s="14">
        <f t="shared" si="7"/>
        <v>13657</v>
      </c>
      <c r="O22" s="12">
        <f t="shared" si="6"/>
        <v>814264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76297</v>
      </c>
      <c r="C23" s="14">
        <v>64976</v>
      </c>
      <c r="D23" s="14">
        <v>58366</v>
      </c>
      <c r="E23" s="14">
        <v>14083</v>
      </c>
      <c r="F23" s="14">
        <v>57857</v>
      </c>
      <c r="G23" s="14">
        <v>93149</v>
      </c>
      <c r="H23" s="14">
        <v>57659</v>
      </c>
      <c r="I23" s="14">
        <v>14788</v>
      </c>
      <c r="J23" s="14">
        <v>57026</v>
      </c>
      <c r="K23" s="14">
        <v>51183</v>
      </c>
      <c r="L23" s="14">
        <v>46424</v>
      </c>
      <c r="M23" s="14">
        <v>15617</v>
      </c>
      <c r="N23" s="14">
        <v>9666</v>
      </c>
      <c r="O23" s="12">
        <f t="shared" si="6"/>
        <v>617091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28538</v>
      </c>
      <c r="C24" s="14">
        <v>17660</v>
      </c>
      <c r="D24" s="14">
        <v>21979</v>
      </c>
      <c r="E24" s="14">
        <v>4044</v>
      </c>
      <c r="F24" s="14">
        <v>17788</v>
      </c>
      <c r="G24" s="14">
        <v>25775</v>
      </c>
      <c r="H24" s="14">
        <v>15913</v>
      </c>
      <c r="I24" s="14">
        <v>3365</v>
      </c>
      <c r="J24" s="14">
        <v>21835</v>
      </c>
      <c r="K24" s="14">
        <v>17789</v>
      </c>
      <c r="L24" s="14">
        <v>13410</v>
      </c>
      <c r="M24" s="14">
        <v>5086</v>
      </c>
      <c r="N24" s="14">
        <v>3991</v>
      </c>
      <c r="O24" s="12">
        <f t="shared" si="6"/>
        <v>197173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7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4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  <row r="28" spans="1:17" ht="18.75" customHeight="1">
      <c r="A28" s="54" t="s">
        <v>92</v>
      </c>
      <c r="B28" s="55">
        <f>B29+B30</f>
        <v>1046853.92</v>
      </c>
      <c r="C28" s="55">
        <f aca="true" t="shared" si="8" ref="C28:N28">C29+C30</f>
        <v>811983.1512999999</v>
      </c>
      <c r="D28" s="55">
        <f t="shared" si="8"/>
        <v>714152.2128000001</v>
      </c>
      <c r="E28" s="55">
        <f t="shared" si="8"/>
        <v>196538.9502</v>
      </c>
      <c r="F28" s="55">
        <f t="shared" si="8"/>
        <v>712381.512</v>
      </c>
      <c r="G28" s="55">
        <f t="shared" si="8"/>
        <v>874506.4408</v>
      </c>
      <c r="H28" s="55">
        <f t="shared" si="8"/>
        <v>684122.4948000001</v>
      </c>
      <c r="I28" s="55">
        <f t="shared" si="8"/>
        <v>171592.44400000002</v>
      </c>
      <c r="J28" s="55">
        <f t="shared" si="8"/>
        <v>876070.9946000001</v>
      </c>
      <c r="K28" s="55">
        <f t="shared" si="8"/>
        <v>753508.6076</v>
      </c>
      <c r="L28" s="55">
        <f t="shared" si="8"/>
        <v>819086.3642</v>
      </c>
      <c r="M28" s="55">
        <f t="shared" si="8"/>
        <v>422267.2315</v>
      </c>
      <c r="N28" s="55">
        <f t="shared" si="8"/>
        <v>252543.6465</v>
      </c>
      <c r="O28" s="55">
        <f>SUM(B28:N28)</f>
        <v>8335607.970299999</v>
      </c>
      <c r="Q28" s="63"/>
    </row>
    <row r="29" spans="1:15" ht="18.75" customHeight="1">
      <c r="A29" s="53" t="s">
        <v>57</v>
      </c>
      <c r="B29" s="51">
        <f aca="true" t="shared" si="9" ref="B29:N29">B26*B7</f>
        <v>1042203.36</v>
      </c>
      <c r="C29" s="51">
        <f t="shared" si="9"/>
        <v>804962.3812999999</v>
      </c>
      <c r="D29" s="51">
        <f t="shared" si="9"/>
        <v>702526.6528</v>
      </c>
      <c r="E29" s="51">
        <f t="shared" si="9"/>
        <v>196538.9502</v>
      </c>
      <c r="F29" s="51">
        <f t="shared" si="9"/>
        <v>703791.882</v>
      </c>
      <c r="G29" s="51">
        <f t="shared" si="9"/>
        <v>869839.1208</v>
      </c>
      <c r="H29" s="51">
        <f t="shared" si="9"/>
        <v>680622.0648</v>
      </c>
      <c r="I29" s="51">
        <f t="shared" si="9"/>
        <v>171592.44400000002</v>
      </c>
      <c r="J29" s="51">
        <f t="shared" si="9"/>
        <v>864945.8246</v>
      </c>
      <c r="K29" s="51">
        <f t="shared" si="9"/>
        <v>738065.3376</v>
      </c>
      <c r="L29" s="51">
        <f t="shared" si="9"/>
        <v>807961.5142</v>
      </c>
      <c r="M29" s="51">
        <f t="shared" si="9"/>
        <v>417016.4015</v>
      </c>
      <c r="N29" s="51">
        <f t="shared" si="9"/>
        <v>250283.0865</v>
      </c>
      <c r="O29" s="52">
        <f>SUM(B29:N29)</f>
        <v>8250349.0203</v>
      </c>
    </row>
    <row r="30" spans="1:26" ht="18.75" customHeight="1">
      <c r="A30" s="17" t="s">
        <v>55</v>
      </c>
      <c r="B30" s="51">
        <v>4650.56</v>
      </c>
      <c r="C30" s="51">
        <v>7020.77</v>
      </c>
      <c r="D30" s="51">
        <v>11625.56</v>
      </c>
      <c r="E30" s="51">
        <v>0</v>
      </c>
      <c r="F30" s="51">
        <v>8589.63</v>
      </c>
      <c r="G30" s="51">
        <v>4667.32</v>
      </c>
      <c r="H30" s="51">
        <v>3500.43</v>
      </c>
      <c r="I30" s="51">
        <v>0</v>
      </c>
      <c r="J30" s="51">
        <v>11125.17</v>
      </c>
      <c r="K30" s="51">
        <v>15443.27</v>
      </c>
      <c r="L30" s="51">
        <v>11124.85</v>
      </c>
      <c r="M30" s="51">
        <v>5250.83</v>
      </c>
      <c r="N30" s="51">
        <v>2260.56</v>
      </c>
      <c r="O30" s="52">
        <f>SUM(B30:N30)</f>
        <v>85258.95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8"/>
    </row>
    <row r="32" spans="1:15" ht="18.75" customHeight="1">
      <c r="A32" s="2" t="s">
        <v>90</v>
      </c>
      <c r="B32" s="25">
        <f aca="true" t="shared" si="10" ref="B32:O32">+B33+B35+B42+B43+B44-B45</f>
        <v>-93536</v>
      </c>
      <c r="C32" s="25">
        <f t="shared" si="10"/>
        <v>-95892</v>
      </c>
      <c r="D32" s="25">
        <f t="shared" si="10"/>
        <v>-88695.8</v>
      </c>
      <c r="E32" s="25">
        <f t="shared" si="10"/>
        <v>-14072</v>
      </c>
      <c r="F32" s="25">
        <f t="shared" si="10"/>
        <v>-60324</v>
      </c>
      <c r="G32" s="25">
        <f t="shared" si="10"/>
        <v>-104000</v>
      </c>
      <c r="H32" s="25">
        <f t="shared" si="10"/>
        <v>-83556</v>
      </c>
      <c r="I32" s="25">
        <f t="shared" si="10"/>
        <v>-21616</v>
      </c>
      <c r="J32" s="25">
        <f t="shared" si="10"/>
        <v>-58236</v>
      </c>
      <c r="K32" s="25">
        <f t="shared" si="10"/>
        <v>-73496</v>
      </c>
      <c r="L32" s="25">
        <f t="shared" si="10"/>
        <v>-55800</v>
      </c>
      <c r="M32" s="25">
        <f t="shared" si="10"/>
        <v>-35476</v>
      </c>
      <c r="N32" s="25">
        <f t="shared" si="10"/>
        <v>-28412</v>
      </c>
      <c r="O32" s="25">
        <f t="shared" si="10"/>
        <v>-813111.8</v>
      </c>
    </row>
    <row r="33" spans="1:15" ht="18.75" customHeight="1">
      <c r="A33" s="17" t="s">
        <v>58</v>
      </c>
      <c r="B33" s="26">
        <f>+B34</f>
        <v>-93536</v>
      </c>
      <c r="C33" s="26">
        <f aca="true" t="shared" si="11" ref="C33:O33">+C34</f>
        <v>-95892</v>
      </c>
      <c r="D33" s="26">
        <f t="shared" si="11"/>
        <v>-67120</v>
      </c>
      <c r="E33" s="26">
        <f t="shared" si="11"/>
        <v>-14072</v>
      </c>
      <c r="F33" s="26">
        <f t="shared" si="11"/>
        <v>-59824</v>
      </c>
      <c r="G33" s="26">
        <f t="shared" si="11"/>
        <v>-103500</v>
      </c>
      <c r="H33" s="26">
        <f t="shared" si="11"/>
        <v>-83556</v>
      </c>
      <c r="I33" s="26">
        <f t="shared" si="11"/>
        <v>-20116</v>
      </c>
      <c r="J33" s="26">
        <f t="shared" si="11"/>
        <v>-58236</v>
      </c>
      <c r="K33" s="26">
        <f t="shared" si="11"/>
        <v>-73496</v>
      </c>
      <c r="L33" s="26">
        <f t="shared" si="11"/>
        <v>-55800</v>
      </c>
      <c r="M33" s="26">
        <f t="shared" si="11"/>
        <v>-35476</v>
      </c>
      <c r="N33" s="26">
        <f t="shared" si="11"/>
        <v>-28412</v>
      </c>
      <c r="O33" s="26">
        <f t="shared" si="11"/>
        <v>-789036</v>
      </c>
    </row>
    <row r="34" spans="1:26" ht="18.75" customHeight="1">
      <c r="A34" s="13" t="s">
        <v>59</v>
      </c>
      <c r="B34" s="20">
        <f>ROUND(-B9*$D$3,2)</f>
        <v>-93536</v>
      </c>
      <c r="C34" s="20">
        <f>ROUND(-C9*$D$3,2)</f>
        <v>-95892</v>
      </c>
      <c r="D34" s="20">
        <f>ROUND(-D9*$D$3,2)</f>
        <v>-67120</v>
      </c>
      <c r="E34" s="20">
        <f>ROUND(-E9*$D$3,2)</f>
        <v>-14072</v>
      </c>
      <c r="F34" s="20">
        <f aca="true" t="shared" si="12" ref="F34:N34">ROUND(-F9*$D$3,2)</f>
        <v>-59824</v>
      </c>
      <c r="G34" s="20">
        <f t="shared" si="12"/>
        <v>-103500</v>
      </c>
      <c r="H34" s="20">
        <f t="shared" si="12"/>
        <v>-83556</v>
      </c>
      <c r="I34" s="20">
        <f>ROUND(-I9*$D$3,2)</f>
        <v>-20116</v>
      </c>
      <c r="J34" s="20">
        <f>ROUND(-J9*$D$3,2)</f>
        <v>-58236</v>
      </c>
      <c r="K34" s="20">
        <f>ROUND(-K9*$D$3,2)</f>
        <v>-73496</v>
      </c>
      <c r="L34" s="20">
        <f>ROUND(-L9*$D$3,2)</f>
        <v>-55800</v>
      </c>
      <c r="M34" s="20">
        <f t="shared" si="12"/>
        <v>-35476</v>
      </c>
      <c r="N34" s="20">
        <f t="shared" si="12"/>
        <v>-28412</v>
      </c>
      <c r="O34" s="43">
        <f aca="true" t="shared" si="13" ref="O34:O45">SUM(B34:N34)</f>
        <v>-789036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-21575.8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-24075.8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-500-21075.8</f>
        <v>-21575.8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-24075.8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95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953317.92</v>
      </c>
      <c r="C46" s="29">
        <f t="shared" si="15"/>
        <v>716091.1512999999</v>
      </c>
      <c r="D46" s="29">
        <f t="shared" si="15"/>
        <v>625456.4128</v>
      </c>
      <c r="E46" s="29">
        <f t="shared" si="15"/>
        <v>182466.9502</v>
      </c>
      <c r="F46" s="29">
        <f t="shared" si="15"/>
        <v>652057.512</v>
      </c>
      <c r="G46" s="29">
        <f t="shared" si="15"/>
        <v>770506.4408</v>
      </c>
      <c r="H46" s="29">
        <f t="shared" si="15"/>
        <v>600566.4948000001</v>
      </c>
      <c r="I46" s="29">
        <f t="shared" si="15"/>
        <v>149976.44400000002</v>
      </c>
      <c r="J46" s="29">
        <f t="shared" si="15"/>
        <v>817834.9946000001</v>
      </c>
      <c r="K46" s="29">
        <f t="shared" si="15"/>
        <v>680012.6076</v>
      </c>
      <c r="L46" s="29">
        <f t="shared" si="15"/>
        <v>763286.3642</v>
      </c>
      <c r="M46" s="29">
        <f t="shared" si="15"/>
        <v>386791.2315</v>
      </c>
      <c r="N46" s="29">
        <f t="shared" si="15"/>
        <v>224131.6465</v>
      </c>
      <c r="O46" s="29">
        <f>SUM(B46:N46)</f>
        <v>7522496.170299999</v>
      </c>
      <c r="P46" s="66"/>
      <c r="Q46" s="68"/>
      <c r="T46"/>
      <c r="U46"/>
      <c r="V46"/>
      <c r="W46"/>
      <c r="X46"/>
      <c r="Y46"/>
      <c r="Z46"/>
    </row>
    <row r="47" spans="1:19" ht="15" customHeight="1">
      <c r="A47" s="32"/>
      <c r="B47" s="67"/>
      <c r="C47" s="44"/>
      <c r="D47" s="44"/>
      <c r="E47" s="44"/>
      <c r="F47" s="44"/>
      <c r="G47" s="44"/>
      <c r="H47" s="44"/>
      <c r="I47" s="67"/>
      <c r="J47" s="44"/>
      <c r="K47" s="44"/>
      <c r="L47" s="44"/>
      <c r="M47" s="44"/>
      <c r="N47" s="44"/>
      <c r="O47" s="45"/>
      <c r="P47" s="68"/>
      <c r="Q47" s="64"/>
      <c r="R47" s="66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Q48" s="65"/>
    </row>
    <row r="49" spans="1:17" ht="18.75" customHeight="1">
      <c r="A49" s="2" t="s">
        <v>71</v>
      </c>
      <c r="B49" s="34">
        <f>SUM(B50:B63)</f>
        <v>953317.91</v>
      </c>
      <c r="C49" s="34">
        <f aca="true" t="shared" si="16" ref="C49:N49">SUM(C50:C63)</f>
        <v>716091.16</v>
      </c>
      <c r="D49" s="34">
        <f t="shared" si="16"/>
        <v>625456.41</v>
      </c>
      <c r="E49" s="34">
        <f t="shared" si="16"/>
        <v>182466.95</v>
      </c>
      <c r="F49" s="34">
        <f t="shared" si="16"/>
        <v>652057.51</v>
      </c>
      <c r="G49" s="34">
        <f t="shared" si="16"/>
        <v>770506.44</v>
      </c>
      <c r="H49" s="34">
        <f t="shared" si="16"/>
        <v>600566.5</v>
      </c>
      <c r="I49" s="34">
        <f t="shared" si="16"/>
        <v>149976.44</v>
      </c>
      <c r="J49" s="34">
        <f t="shared" si="16"/>
        <v>817834.99</v>
      </c>
      <c r="K49" s="34">
        <f t="shared" si="16"/>
        <v>680012.61</v>
      </c>
      <c r="L49" s="34">
        <f t="shared" si="16"/>
        <v>763286.36</v>
      </c>
      <c r="M49" s="34">
        <f t="shared" si="16"/>
        <v>386791.23</v>
      </c>
      <c r="N49" s="34">
        <f t="shared" si="16"/>
        <v>224131.65</v>
      </c>
      <c r="O49" s="29">
        <f>SUM(O50:O63)</f>
        <v>7522496.160000002</v>
      </c>
      <c r="Q49" s="65"/>
    </row>
    <row r="50" spans="1:18" ht="18.75" customHeight="1">
      <c r="A50" s="17" t="s">
        <v>39</v>
      </c>
      <c r="B50" s="34">
        <v>183188.12</v>
      </c>
      <c r="C50" s="34">
        <v>200004.17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29">
        <f>SUM(B50:N50)</f>
        <v>383192.29000000004</v>
      </c>
      <c r="P50"/>
      <c r="Q50" s="65"/>
      <c r="R50" s="66"/>
    </row>
    <row r="51" spans="1:16" ht="18.75" customHeight="1">
      <c r="A51" s="17" t="s">
        <v>40</v>
      </c>
      <c r="B51" s="34">
        <v>770129.79</v>
      </c>
      <c r="C51" s="34">
        <v>516086.99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29">
        <f aca="true" t="shared" si="17" ref="O51:O62">SUM(B51:N51)</f>
        <v>1286216.78</v>
      </c>
      <c r="P51"/>
    </row>
    <row r="52" spans="1:17" ht="18.75" customHeight="1">
      <c r="A52" s="17" t="s">
        <v>41</v>
      </c>
      <c r="B52" s="33">
        <v>0</v>
      </c>
      <c r="C52" s="33">
        <v>0</v>
      </c>
      <c r="D52" s="26">
        <v>625456.41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26">
        <f t="shared" si="17"/>
        <v>625456.41</v>
      </c>
      <c r="Q52"/>
    </row>
    <row r="53" spans="1:18" ht="18.75" customHeight="1">
      <c r="A53" s="17" t="s">
        <v>54</v>
      </c>
      <c r="B53" s="33">
        <v>0</v>
      </c>
      <c r="C53" s="33">
        <v>0</v>
      </c>
      <c r="D53" s="33">
        <v>0</v>
      </c>
      <c r="E53" s="26">
        <v>182466.95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29">
        <f t="shared" si="17"/>
        <v>182466.95</v>
      </c>
      <c r="R53"/>
    </row>
    <row r="54" spans="1:19" ht="18.75" customHeight="1">
      <c r="A54" s="17" t="s">
        <v>42</v>
      </c>
      <c r="B54" s="33">
        <v>0</v>
      </c>
      <c r="C54" s="33">
        <v>0</v>
      </c>
      <c r="D54" s="33">
        <v>0</v>
      </c>
      <c r="E54" s="33">
        <v>0</v>
      </c>
      <c r="F54" s="26">
        <v>652057.51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26">
        <f t="shared" si="17"/>
        <v>652057.51</v>
      </c>
      <c r="S54"/>
    </row>
    <row r="55" spans="1:20" ht="18.75" customHeight="1">
      <c r="A55" s="17" t="s">
        <v>72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4">
        <v>770506.44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29">
        <f t="shared" si="17"/>
        <v>770506.44</v>
      </c>
      <c r="T55"/>
    </row>
    <row r="56" spans="1:21" ht="18.75" customHeight="1">
      <c r="A56" s="17" t="s">
        <v>76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4">
        <v>600566.5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29">
        <f t="shared" si="17"/>
        <v>600566.5</v>
      </c>
      <c r="U56"/>
    </row>
    <row r="57" spans="1:21" ht="18.75" customHeight="1">
      <c r="A57" s="17" t="s">
        <v>73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4">
        <v>149976.44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29">
        <f t="shared" si="17"/>
        <v>149976.44</v>
      </c>
      <c r="U57"/>
    </row>
    <row r="58" spans="1:22" ht="18.75" customHeight="1">
      <c r="A58" s="17" t="s">
        <v>43</v>
      </c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26">
        <v>817834.99</v>
      </c>
      <c r="K58" s="33">
        <v>0</v>
      </c>
      <c r="L58" s="33">
        <v>0</v>
      </c>
      <c r="M58" s="33">
        <v>0</v>
      </c>
      <c r="N58" s="33">
        <v>0</v>
      </c>
      <c r="O58" s="26">
        <f t="shared" si="17"/>
        <v>817834.99</v>
      </c>
      <c r="V58"/>
    </row>
    <row r="59" spans="1:23" ht="18.75" customHeight="1">
      <c r="A59" s="17" t="s">
        <v>44</v>
      </c>
      <c r="B59" s="33"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26">
        <v>680012.61</v>
      </c>
      <c r="L59" s="33">
        <v>0</v>
      </c>
      <c r="M59" s="33">
        <v>0</v>
      </c>
      <c r="N59" s="33">
        <v>0</v>
      </c>
      <c r="O59" s="29">
        <f t="shared" si="17"/>
        <v>680012.61</v>
      </c>
      <c r="W59"/>
    </row>
    <row r="60" spans="1:24" ht="18.75" customHeight="1">
      <c r="A60" s="17" t="s">
        <v>45</v>
      </c>
      <c r="B60" s="33">
        <v>0</v>
      </c>
      <c r="C60" s="33">
        <v>0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26">
        <v>763286.36</v>
      </c>
      <c r="M60" s="33">
        <v>0</v>
      </c>
      <c r="N60" s="33">
        <v>0</v>
      </c>
      <c r="O60" s="26">
        <f t="shared" si="17"/>
        <v>763286.36</v>
      </c>
      <c r="X60"/>
    </row>
    <row r="61" spans="1:25" ht="18.75" customHeight="1">
      <c r="A61" s="17" t="s">
        <v>74</v>
      </c>
      <c r="B61" s="33">
        <v>0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26">
        <v>386791.23</v>
      </c>
      <c r="N61" s="33">
        <v>0</v>
      </c>
      <c r="O61" s="29">
        <f t="shared" si="17"/>
        <v>386791.23</v>
      </c>
      <c r="Y61"/>
    </row>
    <row r="62" spans="1:26" ht="18.75" customHeight="1">
      <c r="A62" s="17" t="s">
        <v>75</v>
      </c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26">
        <v>224131.65</v>
      </c>
      <c r="O62" s="26">
        <f t="shared" si="17"/>
        <v>224131.65</v>
      </c>
      <c r="P62"/>
      <c r="Z62"/>
    </row>
    <row r="63" spans="1:26" ht="18.75" customHeight="1">
      <c r="A63" s="32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 ht="15" customHeight="1">
      <c r="A65" s="35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8.75" customHeight="1">
      <c r="A66" s="2" t="s">
        <v>94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0</v>
      </c>
      <c r="N66" s="33">
        <v>0</v>
      </c>
      <c r="O66" s="29"/>
    </row>
    <row r="67" spans="1:16" ht="18.75" customHeight="1">
      <c r="A67" s="17" t="s">
        <v>77</v>
      </c>
      <c r="B67" s="41">
        <v>2.4579648716478912</v>
      </c>
      <c r="C67" s="41">
        <v>2.6094671498139386</v>
      </c>
      <c r="D67" s="41">
        <v>0</v>
      </c>
      <c r="E67" s="41">
        <v>0</v>
      </c>
      <c r="F67" s="33">
        <v>0</v>
      </c>
      <c r="G67" s="33">
        <v>0</v>
      </c>
      <c r="H67" s="41">
        <v>0</v>
      </c>
      <c r="I67" s="41">
        <v>0</v>
      </c>
      <c r="J67" s="41">
        <v>0</v>
      </c>
      <c r="K67" s="41">
        <v>0</v>
      </c>
      <c r="L67" s="33">
        <v>0</v>
      </c>
      <c r="M67" s="41">
        <v>0</v>
      </c>
      <c r="N67" s="41">
        <v>0</v>
      </c>
      <c r="O67" s="29"/>
      <c r="P67"/>
    </row>
    <row r="68" spans="1:16" ht="18.75" customHeight="1">
      <c r="A68" s="17" t="s">
        <v>78</v>
      </c>
      <c r="B68" s="41">
        <v>2.13049</v>
      </c>
      <c r="C68" s="41">
        <v>2.1951</v>
      </c>
      <c r="D68" s="41">
        <v>0</v>
      </c>
      <c r="E68" s="41">
        <v>0</v>
      </c>
      <c r="F68" s="33">
        <v>0</v>
      </c>
      <c r="G68" s="33">
        <v>0</v>
      </c>
      <c r="H68" s="41">
        <v>0</v>
      </c>
      <c r="I68" s="41">
        <v>0</v>
      </c>
      <c r="J68" s="41">
        <v>0</v>
      </c>
      <c r="K68" s="41">
        <v>0</v>
      </c>
      <c r="L68" s="33">
        <v>0</v>
      </c>
      <c r="M68" s="41">
        <v>0</v>
      </c>
      <c r="N68" s="41">
        <v>0</v>
      </c>
      <c r="O68" s="29"/>
      <c r="P68"/>
    </row>
    <row r="69" spans="1:17" ht="18.75" customHeight="1">
      <c r="A69" s="17" t="s">
        <v>79</v>
      </c>
      <c r="B69" s="41">
        <v>0</v>
      </c>
      <c r="C69" s="41">
        <v>0</v>
      </c>
      <c r="D69" s="22">
        <f>(D$29/D$7)</f>
        <v>1.9607</v>
      </c>
      <c r="E69" s="41">
        <v>0</v>
      </c>
      <c r="F69" s="33">
        <v>0</v>
      </c>
      <c r="G69" s="33">
        <v>0</v>
      </c>
      <c r="H69" s="41">
        <v>0</v>
      </c>
      <c r="I69" s="41">
        <v>0</v>
      </c>
      <c r="J69" s="41">
        <v>0</v>
      </c>
      <c r="K69" s="41">
        <v>0</v>
      </c>
      <c r="L69" s="33">
        <v>0</v>
      </c>
      <c r="M69" s="41">
        <v>0</v>
      </c>
      <c r="N69" s="41">
        <v>0</v>
      </c>
      <c r="O69" s="26"/>
      <c r="Q69"/>
    </row>
    <row r="70" spans="1:18" ht="18.75" customHeight="1">
      <c r="A70" s="17" t="s">
        <v>80</v>
      </c>
      <c r="B70" s="41">
        <v>0</v>
      </c>
      <c r="C70" s="41">
        <v>0</v>
      </c>
      <c r="D70" s="41">
        <v>0</v>
      </c>
      <c r="E70" s="22">
        <f>(E$29/E$7)</f>
        <v>2.9593</v>
      </c>
      <c r="F70" s="33">
        <v>0</v>
      </c>
      <c r="G70" s="33">
        <v>0</v>
      </c>
      <c r="H70" s="41">
        <v>0</v>
      </c>
      <c r="I70" s="41">
        <v>0</v>
      </c>
      <c r="J70" s="41">
        <v>0</v>
      </c>
      <c r="K70" s="41">
        <v>0</v>
      </c>
      <c r="L70" s="33">
        <v>0</v>
      </c>
      <c r="M70" s="41">
        <v>0</v>
      </c>
      <c r="N70" s="41">
        <v>0</v>
      </c>
      <c r="O70" s="29"/>
      <c r="R70"/>
    </row>
    <row r="71" spans="1:19" ht="18.75" customHeight="1">
      <c r="A71" s="17" t="s">
        <v>81</v>
      </c>
      <c r="B71" s="41">
        <v>0</v>
      </c>
      <c r="C71" s="41">
        <v>0</v>
      </c>
      <c r="D71" s="41">
        <v>0</v>
      </c>
      <c r="E71" s="41">
        <v>0</v>
      </c>
      <c r="F71" s="41">
        <f>(F$29/F$7)</f>
        <v>2.2515</v>
      </c>
      <c r="G71" s="33">
        <v>0</v>
      </c>
      <c r="H71" s="41">
        <v>0</v>
      </c>
      <c r="I71" s="41">
        <v>0</v>
      </c>
      <c r="J71" s="41">
        <v>0</v>
      </c>
      <c r="K71" s="41">
        <v>0</v>
      </c>
      <c r="L71" s="33">
        <v>0</v>
      </c>
      <c r="M71" s="41">
        <v>0</v>
      </c>
      <c r="N71" s="41">
        <v>0</v>
      </c>
      <c r="O71" s="26"/>
      <c r="S71"/>
    </row>
    <row r="72" spans="1:20" ht="18.75" customHeight="1">
      <c r="A72" s="17" t="s">
        <v>82</v>
      </c>
      <c r="B72" s="41">
        <v>0</v>
      </c>
      <c r="C72" s="41">
        <v>0</v>
      </c>
      <c r="D72" s="41">
        <v>0</v>
      </c>
      <c r="E72" s="41">
        <v>0</v>
      </c>
      <c r="F72" s="33">
        <v>0</v>
      </c>
      <c r="G72" s="41">
        <f>(G$29/G$7)</f>
        <v>1.7706000000000002</v>
      </c>
      <c r="H72" s="41">
        <v>0</v>
      </c>
      <c r="I72" s="41">
        <v>0</v>
      </c>
      <c r="J72" s="41">
        <v>0</v>
      </c>
      <c r="K72" s="41">
        <v>0</v>
      </c>
      <c r="L72" s="33">
        <v>0</v>
      </c>
      <c r="M72" s="41">
        <v>0</v>
      </c>
      <c r="N72" s="41">
        <v>0</v>
      </c>
      <c r="O72" s="29"/>
      <c r="T72"/>
    </row>
    <row r="73" spans="1:21" ht="18.75" customHeight="1">
      <c r="A73" s="17" t="s">
        <v>83</v>
      </c>
      <c r="B73" s="41">
        <v>0</v>
      </c>
      <c r="C73" s="41">
        <v>0</v>
      </c>
      <c r="D73" s="41">
        <v>0</v>
      </c>
      <c r="E73" s="41">
        <v>0</v>
      </c>
      <c r="F73" s="33">
        <v>0</v>
      </c>
      <c r="G73" s="33">
        <v>0</v>
      </c>
      <c r="H73" s="41">
        <f>(H$29/H$7)</f>
        <v>2.1676</v>
      </c>
      <c r="I73" s="41">
        <v>0</v>
      </c>
      <c r="J73" s="41">
        <v>0</v>
      </c>
      <c r="K73" s="41">
        <v>0</v>
      </c>
      <c r="L73" s="33">
        <v>0</v>
      </c>
      <c r="M73" s="41">
        <v>0</v>
      </c>
      <c r="N73" s="41">
        <v>0</v>
      </c>
      <c r="O73" s="29"/>
      <c r="U73"/>
    </row>
    <row r="74" spans="1:21" ht="18.75" customHeight="1">
      <c r="A74" s="17" t="s">
        <v>89</v>
      </c>
      <c r="B74" s="41">
        <v>0</v>
      </c>
      <c r="C74" s="41">
        <v>0</v>
      </c>
      <c r="D74" s="41">
        <v>0</v>
      </c>
      <c r="E74" s="41">
        <v>0</v>
      </c>
      <c r="F74" s="33">
        <v>0</v>
      </c>
      <c r="G74" s="33">
        <v>0</v>
      </c>
      <c r="H74" s="41">
        <v>0</v>
      </c>
      <c r="I74" s="41">
        <f>(I$29/I$7)</f>
        <v>2.1884</v>
      </c>
      <c r="J74" s="41">
        <v>0</v>
      </c>
      <c r="K74" s="41">
        <v>0</v>
      </c>
      <c r="L74" s="33">
        <v>0</v>
      </c>
      <c r="M74" s="41">
        <v>0</v>
      </c>
      <c r="N74" s="41">
        <v>0</v>
      </c>
      <c r="O74" s="29"/>
      <c r="U74"/>
    </row>
    <row r="75" spans="1:22" ht="18.75" customHeight="1">
      <c r="A75" s="17" t="s">
        <v>84</v>
      </c>
      <c r="B75" s="41">
        <v>0</v>
      </c>
      <c r="C75" s="41">
        <v>0</v>
      </c>
      <c r="D75" s="41">
        <v>0</v>
      </c>
      <c r="E75" s="41">
        <v>0</v>
      </c>
      <c r="F75" s="33">
        <v>0</v>
      </c>
      <c r="G75" s="33">
        <v>0</v>
      </c>
      <c r="H75" s="41">
        <v>0</v>
      </c>
      <c r="I75" s="41">
        <v>0</v>
      </c>
      <c r="J75" s="41">
        <f>(J$29/J$7)</f>
        <v>2.1734</v>
      </c>
      <c r="K75" s="41">
        <v>0</v>
      </c>
      <c r="L75" s="33">
        <v>0</v>
      </c>
      <c r="M75" s="41">
        <v>0</v>
      </c>
      <c r="N75" s="41">
        <v>0</v>
      </c>
      <c r="O75" s="26"/>
      <c r="V75"/>
    </row>
    <row r="76" spans="1:23" ht="18.75" customHeight="1">
      <c r="A76" s="17" t="s">
        <v>85</v>
      </c>
      <c r="B76" s="41">
        <v>0</v>
      </c>
      <c r="C76" s="41">
        <v>0</v>
      </c>
      <c r="D76" s="41">
        <v>0</v>
      </c>
      <c r="E76" s="41">
        <v>0</v>
      </c>
      <c r="F76" s="33">
        <v>0</v>
      </c>
      <c r="G76" s="33">
        <v>0</v>
      </c>
      <c r="H76" s="41">
        <v>0</v>
      </c>
      <c r="I76" s="41">
        <v>0</v>
      </c>
      <c r="J76" s="41">
        <v>0</v>
      </c>
      <c r="K76" s="41">
        <f>(K$29/K$7)</f>
        <v>2.4846</v>
      </c>
      <c r="L76" s="33">
        <v>0</v>
      </c>
      <c r="M76" s="41">
        <v>0</v>
      </c>
      <c r="N76" s="41">
        <v>0</v>
      </c>
      <c r="O76" s="29"/>
      <c r="W76"/>
    </row>
    <row r="77" spans="1:24" ht="18.75" customHeight="1">
      <c r="A77" s="17" t="s">
        <v>86</v>
      </c>
      <c r="B77" s="41">
        <v>0</v>
      </c>
      <c r="C77" s="41">
        <v>0</v>
      </c>
      <c r="D77" s="41">
        <v>0</v>
      </c>
      <c r="E77" s="41">
        <v>0</v>
      </c>
      <c r="F77" s="33">
        <v>0</v>
      </c>
      <c r="G77" s="33">
        <v>0</v>
      </c>
      <c r="H77" s="41">
        <v>0</v>
      </c>
      <c r="I77" s="41">
        <v>0</v>
      </c>
      <c r="J77" s="41">
        <v>0</v>
      </c>
      <c r="K77" s="41">
        <v>0</v>
      </c>
      <c r="L77" s="41">
        <f>(L$29/L$7)</f>
        <v>2.4314</v>
      </c>
      <c r="M77" s="41">
        <v>0</v>
      </c>
      <c r="N77" s="41">
        <v>0</v>
      </c>
      <c r="O77" s="26"/>
      <c r="X77"/>
    </row>
    <row r="78" spans="1:25" ht="18.75" customHeight="1">
      <c r="A78" s="17" t="s">
        <v>87</v>
      </c>
      <c r="B78" s="41">
        <v>0</v>
      </c>
      <c r="C78" s="41">
        <v>0</v>
      </c>
      <c r="D78" s="41">
        <v>0</v>
      </c>
      <c r="E78" s="41">
        <v>0</v>
      </c>
      <c r="F78" s="33">
        <v>0</v>
      </c>
      <c r="G78" s="33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f>(M$29/M$7)</f>
        <v>3.0665</v>
      </c>
      <c r="N78" s="41">
        <v>0</v>
      </c>
      <c r="O78" s="56"/>
      <c r="Y78"/>
    </row>
    <row r="79" spans="1:26" ht="18.75" customHeight="1">
      <c r="A79" s="32" t="s">
        <v>88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6">
        <f>(N$29/N$7)</f>
        <v>2.6231</v>
      </c>
      <c r="O79" s="47"/>
      <c r="P79"/>
      <c r="Z79"/>
    </row>
    <row r="80" spans="1:14" ht="21" customHeight="1">
      <c r="A80" s="59" t="s">
        <v>51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1"/>
    </row>
    <row r="81" spans="1:14" ht="15.75">
      <c r="A81" s="69" t="s">
        <v>93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</row>
    <row r="82" spans="2:9" ht="14.25">
      <c r="B82" s="62"/>
      <c r="H82" s="38"/>
      <c r="I82" s="38"/>
    </row>
    <row r="83" ht="14.25">
      <c r="B83" s="62"/>
    </row>
    <row r="84" spans="8:12" ht="14.25">
      <c r="H84" s="39"/>
      <c r="I84" s="39"/>
      <c r="J84" s="40"/>
      <c r="K84" s="40"/>
      <c r="L84" s="40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2018-12-21T18:52:15Z</dcterms:modified>
  <cp:category/>
  <cp:version/>
  <cp:contentType/>
  <cp:contentStatus/>
</cp:coreProperties>
</file>