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<sst xmlns="http://schemas.openxmlformats.org/spreadsheetml/2006/main" count="99" uniqueCount="97">
  <si>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</si>
  <si>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</si>
  <si>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</si>
  <si>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</si>
  <si>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</si>
  <si>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</si>
  <si>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</si>
  <si>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</si>
  <si>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</si>
  <si>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</si>
  <si>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</si>
  <si>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</si>
  <si>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</si>
  <si>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</si>
  <si>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</si>
  <si>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</si>
  <si>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</si>
  <si>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</si>
  <si>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</si>
  <si>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</si>
  <si>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</si>
  <si>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</si>
  <si>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</si>
  <si>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</si>
  <si>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</si>
  <si>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</si>
  <si>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</si>
  <si>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</si>
  <si>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</si>
  <si>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</si>
  <si>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</si>
  <si>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</si>
  <si>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</si>
  <si>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</si>
  <si>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</si>
  <si>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</si>
  <si>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</si>
  <si>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</si>
  <si>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</si>
  <si>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</si>
  <si>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</si>
  <si>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</si>
  <si>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</si>
  <si>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</si>
  <si>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</si>
  <si>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</si>
  <si>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</si>
  <si>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</si>
  <si>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</si>
  <si>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</si>
  <si>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</si>
  <si>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</si>
  <si>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</si>
  <si>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</si>
  <si>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</si>
  <si>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</si>
  <si>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</si>
  <si>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</si>
  <si>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</si>
  <si>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</si>
  <si>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</si>
  <si>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</si>
  <si>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</si>
  <si>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</si>
  <si>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</si>
  <si>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</si>
  <si>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</si>
  <si>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</si>
  <si>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</si>
  <si>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</si>
  <si>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</si>
  <si>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</si>
  <si>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</si>
  <si>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</si>
  <si>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</si>
  <si>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</si>
  <si>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</si>
  <si>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</si>
  <si>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</si>
  <si>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</si>
  <si>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</si>
  <si>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</si>
  <si>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</si>
  <si>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</si>
  <si>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</si>
  <si>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</si>
  <si>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</si>
  <si>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</si>
  <si>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</si>
  <si>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</si>
  <si>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</si>
  <si>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</si>
  <si>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</si>
  <si>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</si>
  <si>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</si>
  <si>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</si>
  <si>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11/12/18 - VENCIMENTO 18/12/18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</si>
</sst>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5" sqref="H25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519365</v>
      </c>
      <c r="C7" s="10">
        <f t="shared" si="0"/>
        <v>372415</v>
      </c>
      <c r="D7" s="10">
        <f t="shared" si="0"/>
        <v>396527</v>
      </c>
      <c r="E7" s="10">
        <f t="shared" si="0"/>
        <v>70825</v>
      </c>
      <c r="F7" s="10">
        <f t="shared" si="0"/>
        <v>333210</v>
      </c>
      <c r="G7" s="10">
        <f t="shared" si="0"/>
        <v>525114</v>
      </c>
      <c r="H7" s="10">
        <f t="shared" si="0"/>
        <v>365137</v>
      </c>
      <c r="I7" s="10">
        <f t="shared" si="0"/>
        <v>86137</v>
      </c>
      <c r="J7" s="10">
        <f t="shared" si="0"/>
        <v>428276</v>
      </c>
      <c r="K7" s="10">
        <f t="shared" si="0"/>
        <v>313013</v>
      </c>
      <c r="L7" s="10">
        <f t="shared" si="0"/>
        <v>376775</v>
      </c>
      <c r="M7" s="10">
        <f t="shared" si="0"/>
        <v>149930</v>
      </c>
      <c r="N7" s="10">
        <f t="shared" si="0"/>
        <v>98116</v>
      </c>
      <c r="O7" s="10">
        <f>+O8+O18+O22</f>
        <v>4034840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238357</v>
      </c>
      <c r="C8" s="12">
        <f t="shared" si="1"/>
        <v>183349</v>
      </c>
      <c r="D8" s="12">
        <f t="shared" si="1"/>
        <v>208792</v>
      </c>
      <c r="E8" s="12">
        <f t="shared" si="1"/>
        <v>33466</v>
      </c>
      <c r="F8" s="12">
        <f t="shared" si="1"/>
        <v>164971</v>
      </c>
      <c r="G8" s="12">
        <f t="shared" si="1"/>
        <v>262159</v>
      </c>
      <c r="H8" s="12">
        <f t="shared" si="1"/>
        <v>174306</v>
      </c>
      <c r="I8" s="12">
        <f t="shared" si="1"/>
        <v>42666</v>
      </c>
      <c r="J8" s="12">
        <f t="shared" si="1"/>
        <v>215450</v>
      </c>
      <c r="K8" s="12">
        <f t="shared" si="1"/>
        <v>152684</v>
      </c>
      <c r="L8" s="12">
        <f t="shared" si="1"/>
        <v>181381</v>
      </c>
      <c r="M8" s="12">
        <f t="shared" si="1"/>
        <v>79878</v>
      </c>
      <c r="N8" s="12">
        <f t="shared" si="1"/>
        <v>55572</v>
      </c>
      <c r="O8" s="12">
        <f>SUM(B8:N8)</f>
        <v>1993031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22390</v>
      </c>
      <c r="C9" s="14">
        <v>22312</v>
      </c>
      <c r="D9" s="14">
        <v>16171</v>
      </c>
      <c r="E9" s="14">
        <v>3275</v>
      </c>
      <c r="F9" s="14">
        <v>13676</v>
      </c>
      <c r="G9" s="14">
        <v>23437</v>
      </c>
      <c r="H9" s="14">
        <v>21480</v>
      </c>
      <c r="I9" s="14">
        <v>4820</v>
      </c>
      <c r="J9" s="14">
        <v>13276</v>
      </c>
      <c r="K9" s="14">
        <v>16914</v>
      </c>
      <c r="L9" s="14">
        <v>14490</v>
      </c>
      <c r="M9" s="14">
        <v>8928</v>
      </c>
      <c r="N9" s="14">
        <v>6639</v>
      </c>
      <c r="O9" s="12">
        <f aca="true" t="shared" si="2" ref="O9:O17">SUM(B9:N9)</f>
        <v>187808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207350</v>
      </c>
      <c r="C10" s="14">
        <f>C11+C12+C13</f>
        <v>154409</v>
      </c>
      <c r="D10" s="14">
        <f>D11+D12+D13</f>
        <v>185784</v>
      </c>
      <c r="E10" s="14">
        <f>E11+E12+E13</f>
        <v>29101</v>
      </c>
      <c r="F10" s="14">
        <f aca="true" t="shared" si="3" ref="F10:N10">F11+F12+F13</f>
        <v>145103</v>
      </c>
      <c r="G10" s="14">
        <f t="shared" si="3"/>
        <v>228240</v>
      </c>
      <c r="H10" s="14">
        <f>H11+H12+H13</f>
        <v>146931</v>
      </c>
      <c r="I10" s="14">
        <f>I11+I12+I13</f>
        <v>36352</v>
      </c>
      <c r="J10" s="14">
        <f>J11+J12+J13</f>
        <v>193448</v>
      </c>
      <c r="K10" s="14">
        <f>K11+K12+K13</f>
        <v>130032</v>
      </c>
      <c r="L10" s="14">
        <f>L11+L12+L13</f>
        <v>159313</v>
      </c>
      <c r="M10" s="14">
        <f t="shared" si="3"/>
        <v>68154</v>
      </c>
      <c r="N10" s="14">
        <f t="shared" si="3"/>
        <v>47353</v>
      </c>
      <c r="O10" s="12">
        <f t="shared" si="2"/>
        <v>1731570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98954</v>
      </c>
      <c r="C11" s="14">
        <v>73834</v>
      </c>
      <c r="D11" s="14">
        <v>87260</v>
      </c>
      <c r="E11" s="14">
        <v>13913</v>
      </c>
      <c r="F11" s="14">
        <v>67082</v>
      </c>
      <c r="G11" s="14">
        <v>106903</v>
      </c>
      <c r="H11" s="14">
        <v>71973</v>
      </c>
      <c r="I11" s="14">
        <v>18000</v>
      </c>
      <c r="J11" s="14">
        <v>92670</v>
      </c>
      <c r="K11" s="14">
        <v>61342</v>
      </c>
      <c r="L11" s="14">
        <v>74270</v>
      </c>
      <c r="M11" s="14">
        <v>31202</v>
      </c>
      <c r="N11" s="14">
        <v>21386</v>
      </c>
      <c r="O11" s="12">
        <f t="shared" si="2"/>
        <v>818789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99141</v>
      </c>
      <c r="C12" s="14">
        <v>70936</v>
      </c>
      <c r="D12" s="14">
        <v>92450</v>
      </c>
      <c r="E12" s="14">
        <v>13706</v>
      </c>
      <c r="F12" s="14">
        <v>70687</v>
      </c>
      <c r="G12" s="14">
        <v>108127</v>
      </c>
      <c r="H12" s="14">
        <v>67729</v>
      </c>
      <c r="I12" s="14">
        <v>16573</v>
      </c>
      <c r="J12" s="14">
        <v>94056</v>
      </c>
      <c r="K12" s="14">
        <v>62993</v>
      </c>
      <c r="L12" s="14">
        <v>77939</v>
      </c>
      <c r="M12" s="14">
        <v>33930</v>
      </c>
      <c r="N12" s="14">
        <v>24013</v>
      </c>
      <c r="O12" s="12">
        <f t="shared" si="2"/>
        <v>832280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9255</v>
      </c>
      <c r="C13" s="14">
        <v>9639</v>
      </c>
      <c r="D13" s="14">
        <v>6074</v>
      </c>
      <c r="E13" s="14">
        <v>1482</v>
      </c>
      <c r="F13" s="14">
        <v>7334</v>
      </c>
      <c r="G13" s="14">
        <v>13210</v>
      </c>
      <c r="H13" s="14">
        <v>7229</v>
      </c>
      <c r="I13" s="14">
        <v>1779</v>
      </c>
      <c r="J13" s="14">
        <v>6722</v>
      </c>
      <c r="K13" s="14">
        <v>5697</v>
      </c>
      <c r="L13" s="14">
        <v>7104</v>
      </c>
      <c r="M13" s="14">
        <v>3022</v>
      </c>
      <c r="N13" s="14">
        <v>1954</v>
      </c>
      <c r="O13" s="12">
        <f t="shared" si="2"/>
        <v>80501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8617</v>
      </c>
      <c r="C14" s="14">
        <f>C15+C16+C17</f>
        <v>6628</v>
      </c>
      <c r="D14" s="14">
        <f>D15+D16+D17</f>
        <v>6837</v>
      </c>
      <c r="E14" s="14">
        <f>E15+E16+E17</f>
        <v>1090</v>
      </c>
      <c r="F14" s="14">
        <f aca="true" t="shared" si="4" ref="F14:N14">F15+F16+F17</f>
        <v>6192</v>
      </c>
      <c r="G14" s="14">
        <f t="shared" si="4"/>
        <v>10482</v>
      </c>
      <c r="H14" s="14">
        <f>H15+H16+H17</f>
        <v>5895</v>
      </c>
      <c r="I14" s="14">
        <f>I15+I16+I17</f>
        <v>1494</v>
      </c>
      <c r="J14" s="14">
        <f>J15+J16+J17</f>
        <v>8726</v>
      </c>
      <c r="K14" s="14">
        <f>K15+K16+K17</f>
        <v>5738</v>
      </c>
      <c r="L14" s="14">
        <f>L15+L16+L17</f>
        <v>7578</v>
      </c>
      <c r="M14" s="14">
        <f t="shared" si="4"/>
        <v>2796</v>
      </c>
      <c r="N14" s="14">
        <f t="shared" si="4"/>
        <v>1580</v>
      </c>
      <c r="O14" s="12">
        <f t="shared" si="2"/>
        <v>73653</v>
      </c>
    </row>
    <row r="15" spans="1:26" ht="18.75" customHeight="1">
      <c r="A15" s="15" t="s">
        <v>13</v>
      </c>
      <c r="B15" s="14">
        <v>8580</v>
      </c>
      <c r="C15" s="14">
        <v>6622</v>
      </c>
      <c r="D15" s="14">
        <v>6834</v>
      </c>
      <c r="E15" s="14">
        <v>1090</v>
      </c>
      <c r="F15" s="14">
        <v>6184</v>
      </c>
      <c r="G15" s="14">
        <v>10477</v>
      </c>
      <c r="H15" s="14">
        <v>5882</v>
      </c>
      <c r="I15" s="14">
        <v>1490</v>
      </c>
      <c r="J15" s="14">
        <v>8719</v>
      </c>
      <c r="K15" s="14">
        <v>5719</v>
      </c>
      <c r="L15" s="14">
        <v>7557</v>
      </c>
      <c r="M15" s="14">
        <v>2791</v>
      </c>
      <c r="N15" s="14">
        <v>1580</v>
      </c>
      <c r="O15" s="12">
        <f t="shared" si="2"/>
        <v>73525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23</v>
      </c>
      <c r="C16" s="14">
        <v>5</v>
      </c>
      <c r="D16" s="14">
        <v>3</v>
      </c>
      <c r="E16" s="14">
        <v>0</v>
      </c>
      <c r="F16" s="14">
        <v>4</v>
      </c>
      <c r="G16" s="14">
        <v>2</v>
      </c>
      <c r="H16" s="14">
        <v>7</v>
      </c>
      <c r="I16" s="14">
        <v>3</v>
      </c>
      <c r="J16" s="14">
        <v>3</v>
      </c>
      <c r="K16" s="14">
        <v>19</v>
      </c>
      <c r="L16" s="14">
        <v>16</v>
      </c>
      <c r="M16" s="14">
        <v>5</v>
      </c>
      <c r="N16" s="14">
        <v>0</v>
      </c>
      <c r="O16" s="12">
        <f t="shared" si="2"/>
        <v>90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14</v>
      </c>
      <c r="C17" s="14">
        <v>1</v>
      </c>
      <c r="D17" s="14">
        <v>0</v>
      </c>
      <c r="E17" s="14">
        <v>0</v>
      </c>
      <c r="F17" s="14">
        <v>4</v>
      </c>
      <c r="G17" s="14">
        <v>3</v>
      </c>
      <c r="H17" s="14">
        <v>6</v>
      </c>
      <c r="I17" s="14">
        <v>1</v>
      </c>
      <c r="J17" s="14">
        <v>4</v>
      </c>
      <c r="K17" s="14">
        <v>0</v>
      </c>
      <c r="L17" s="14">
        <v>5</v>
      </c>
      <c r="M17" s="14">
        <v>0</v>
      </c>
      <c r="N17" s="14">
        <v>0</v>
      </c>
      <c r="O17" s="12">
        <f t="shared" si="2"/>
        <v>38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149081</v>
      </c>
      <c r="C18" s="18">
        <f>C19+C20+C21</f>
        <v>90650</v>
      </c>
      <c r="D18" s="18">
        <f>D19+D20+D21</f>
        <v>84545</v>
      </c>
      <c r="E18" s="18">
        <f>E19+E20+E21</f>
        <v>15465</v>
      </c>
      <c r="F18" s="18">
        <f aca="true" t="shared" si="5" ref="F18:N18">F19+F20+F21</f>
        <v>76064</v>
      </c>
      <c r="G18" s="18">
        <f t="shared" si="5"/>
        <v>119104</v>
      </c>
      <c r="H18" s="18">
        <f>H19+H20+H21</f>
        <v>95198</v>
      </c>
      <c r="I18" s="18">
        <f>I19+I20+I21</f>
        <v>21623</v>
      </c>
      <c r="J18" s="18">
        <f>J19+J20+J21</f>
        <v>113570</v>
      </c>
      <c r="K18" s="18">
        <f>K19+K20+K21</f>
        <v>77599</v>
      </c>
      <c r="L18" s="18">
        <f>L19+L20+L21</f>
        <v>117724</v>
      </c>
      <c r="M18" s="18">
        <f t="shared" si="5"/>
        <v>43548</v>
      </c>
      <c r="N18" s="18">
        <f t="shared" si="5"/>
        <v>26315</v>
      </c>
      <c r="O18" s="12">
        <f aca="true" t="shared" si="6" ref="O18:O24">SUM(B18:N18)</f>
        <v>1030486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77540</v>
      </c>
      <c r="C19" s="14">
        <v>49780</v>
      </c>
      <c r="D19" s="14">
        <v>45136</v>
      </c>
      <c r="E19" s="14">
        <v>8504</v>
      </c>
      <c r="F19" s="14">
        <v>39960</v>
      </c>
      <c r="G19" s="14">
        <v>63112</v>
      </c>
      <c r="H19" s="14">
        <v>52739</v>
      </c>
      <c r="I19" s="14">
        <v>12080</v>
      </c>
      <c r="J19" s="14">
        <v>60948</v>
      </c>
      <c r="K19" s="14">
        <v>40652</v>
      </c>
      <c r="L19" s="14">
        <v>60449</v>
      </c>
      <c r="M19" s="14">
        <v>22399</v>
      </c>
      <c r="N19" s="14">
        <v>13241</v>
      </c>
      <c r="O19" s="12">
        <f t="shared" si="6"/>
        <v>546540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66001</v>
      </c>
      <c r="C20" s="14">
        <v>36764</v>
      </c>
      <c r="D20" s="14">
        <v>37139</v>
      </c>
      <c r="E20" s="14">
        <v>6372</v>
      </c>
      <c r="F20" s="14">
        <v>33130</v>
      </c>
      <c r="G20" s="14">
        <v>50859</v>
      </c>
      <c r="H20" s="14">
        <v>39283</v>
      </c>
      <c r="I20" s="14">
        <v>8828</v>
      </c>
      <c r="J20" s="14">
        <v>49115</v>
      </c>
      <c r="K20" s="14">
        <v>34255</v>
      </c>
      <c r="L20" s="14">
        <v>52951</v>
      </c>
      <c r="M20" s="14">
        <v>19558</v>
      </c>
      <c r="N20" s="14">
        <v>12235</v>
      </c>
      <c r="O20" s="12">
        <f t="shared" si="6"/>
        <v>446490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5540</v>
      </c>
      <c r="C21" s="14">
        <v>4106</v>
      </c>
      <c r="D21" s="14">
        <v>2270</v>
      </c>
      <c r="E21" s="14">
        <v>589</v>
      </c>
      <c r="F21" s="14">
        <v>2974</v>
      </c>
      <c r="G21" s="14">
        <v>5133</v>
      </c>
      <c r="H21" s="14">
        <v>3176</v>
      </c>
      <c r="I21" s="14">
        <v>715</v>
      </c>
      <c r="J21" s="14">
        <v>3507</v>
      </c>
      <c r="K21" s="14">
        <v>2692</v>
      </c>
      <c r="L21" s="14">
        <v>4324</v>
      </c>
      <c r="M21" s="14">
        <v>1591</v>
      </c>
      <c r="N21" s="14">
        <v>839</v>
      </c>
      <c r="O21" s="12">
        <f t="shared" si="6"/>
        <v>37456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131927</v>
      </c>
      <c r="C22" s="14">
        <f>C23+C24</f>
        <v>98416</v>
      </c>
      <c r="D22" s="14">
        <f>D23+D24</f>
        <v>103190</v>
      </c>
      <c r="E22" s="14">
        <f>E23+E24</f>
        <v>21894</v>
      </c>
      <c r="F22" s="14">
        <f aca="true" t="shared" si="7" ref="F22:N22">F23+F24</f>
        <v>92175</v>
      </c>
      <c r="G22" s="14">
        <f t="shared" si="7"/>
        <v>143851</v>
      </c>
      <c r="H22" s="14">
        <f>H23+H24</f>
        <v>95633</v>
      </c>
      <c r="I22" s="14">
        <f>I23+I24</f>
        <v>21848</v>
      </c>
      <c r="J22" s="14">
        <f>J23+J24</f>
        <v>99256</v>
      </c>
      <c r="K22" s="14">
        <f>K23+K24</f>
        <v>82730</v>
      </c>
      <c r="L22" s="14">
        <f>L23+L24</f>
        <v>77670</v>
      </c>
      <c r="M22" s="14">
        <f t="shared" si="7"/>
        <v>26504</v>
      </c>
      <c r="N22" s="14">
        <f t="shared" si="7"/>
        <v>16229</v>
      </c>
      <c r="O22" s="12">
        <f t="shared" si="6"/>
        <v>1011323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82351</v>
      </c>
      <c r="C23" s="14">
        <v>69002</v>
      </c>
      <c r="D23" s="14">
        <v>65374</v>
      </c>
      <c r="E23" s="14">
        <v>15168</v>
      </c>
      <c r="F23" s="14">
        <v>62647</v>
      </c>
      <c r="G23" s="14">
        <v>100538</v>
      </c>
      <c r="H23" s="14">
        <v>67359</v>
      </c>
      <c r="I23" s="14">
        <v>16198</v>
      </c>
      <c r="J23" s="14">
        <v>61149</v>
      </c>
      <c r="K23" s="14">
        <v>53938</v>
      </c>
      <c r="L23" s="14">
        <v>53306</v>
      </c>
      <c r="M23" s="14">
        <v>17748</v>
      </c>
      <c r="N23" s="14">
        <v>9919</v>
      </c>
      <c r="O23" s="12">
        <f t="shared" si="6"/>
        <v>674697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49576</v>
      </c>
      <c r="C24" s="14">
        <v>29414</v>
      </c>
      <c r="D24" s="14">
        <v>37816</v>
      </c>
      <c r="E24" s="14">
        <v>6726</v>
      </c>
      <c r="F24" s="14">
        <v>29528</v>
      </c>
      <c r="G24" s="14">
        <v>43313</v>
      </c>
      <c r="H24" s="14">
        <v>28274</v>
      </c>
      <c r="I24" s="14">
        <v>5650</v>
      </c>
      <c r="J24" s="14">
        <v>38107</v>
      </c>
      <c r="K24" s="14">
        <v>28792</v>
      </c>
      <c r="L24" s="14">
        <v>24364</v>
      </c>
      <c r="M24" s="14">
        <v>8756</v>
      </c>
      <c r="N24" s="14">
        <v>6310</v>
      </c>
      <c r="O24" s="12">
        <f t="shared" si="6"/>
        <v>336626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1139774.7040000001</v>
      </c>
      <c r="C28" s="56">
        <f aca="true" t="shared" si="8" ref="C28:N28">C29+C30</f>
        <v>862867.6815</v>
      </c>
      <c r="D28" s="56">
        <f t="shared" si="8"/>
        <v>789096.0489</v>
      </c>
      <c r="E28" s="56">
        <f t="shared" si="8"/>
        <v>209592.4225</v>
      </c>
      <c r="F28" s="56">
        <f t="shared" si="8"/>
        <v>758334.175</v>
      </c>
      <c r="G28" s="56">
        <f t="shared" si="8"/>
        <v>934434.1684</v>
      </c>
      <c r="H28" s="56">
        <f t="shared" si="8"/>
        <v>794971.3912000001</v>
      </c>
      <c r="I28" s="56">
        <f t="shared" si="8"/>
        <v>188502.2108</v>
      </c>
      <c r="J28" s="56">
        <f t="shared" si="8"/>
        <v>941940.2284</v>
      </c>
      <c r="K28" s="56">
        <f t="shared" si="8"/>
        <v>793155.3698</v>
      </c>
      <c r="L28" s="56">
        <f t="shared" si="8"/>
        <v>927215.585</v>
      </c>
      <c r="M28" s="56">
        <f t="shared" si="8"/>
        <v>465011.175</v>
      </c>
      <c r="N28" s="56">
        <f t="shared" si="8"/>
        <v>259628.6396</v>
      </c>
      <c r="O28" s="56">
        <f>SUM(B28:N28)</f>
        <v>9064523.8001</v>
      </c>
      <c r="Q28" s="64"/>
    </row>
    <row r="29" spans="1:15" ht="18.75" customHeight="1">
      <c r="A29" s="54" t="s">
        <v>57</v>
      </c>
      <c r="B29" s="52">
        <f aca="true" t="shared" si="9" ref="B29:N29">B26*B7</f>
        <v>1135124.144</v>
      </c>
      <c r="C29" s="52">
        <f t="shared" si="9"/>
        <v>855846.9114999999</v>
      </c>
      <c r="D29" s="52">
        <f t="shared" si="9"/>
        <v>777470.4889</v>
      </c>
      <c r="E29" s="52">
        <f t="shared" si="9"/>
        <v>209592.4225</v>
      </c>
      <c r="F29" s="52">
        <f t="shared" si="9"/>
        <v>750222.3150000001</v>
      </c>
      <c r="G29" s="52">
        <f t="shared" si="9"/>
        <v>929766.8484</v>
      </c>
      <c r="H29" s="52">
        <f t="shared" si="9"/>
        <v>791470.9612</v>
      </c>
      <c r="I29" s="52">
        <f t="shared" si="9"/>
        <v>188502.2108</v>
      </c>
      <c r="J29" s="52">
        <f t="shared" si="9"/>
        <v>930815.0584</v>
      </c>
      <c r="K29" s="52">
        <f t="shared" si="9"/>
        <v>777712.0998</v>
      </c>
      <c r="L29" s="52">
        <f t="shared" si="9"/>
        <v>916090.735</v>
      </c>
      <c r="M29" s="52">
        <f t="shared" si="9"/>
        <v>459760.345</v>
      </c>
      <c r="N29" s="52">
        <f t="shared" si="9"/>
        <v>257368.0796</v>
      </c>
      <c r="O29" s="53">
        <f>SUM(B29:N29)</f>
        <v>8979742.6201</v>
      </c>
    </row>
    <row r="30" spans="1:26" ht="18.75" customHeight="1">
      <c r="A30" s="17" t="s">
        <v>55</v>
      </c>
      <c r="B30" s="52">
        <v>4650.56</v>
      </c>
      <c r="C30" s="52">
        <v>7020.77</v>
      </c>
      <c r="D30" s="52">
        <v>11625.56</v>
      </c>
      <c r="E30" s="52">
        <v>0</v>
      </c>
      <c r="F30" s="52">
        <v>8111.86</v>
      </c>
      <c r="G30" s="52">
        <v>4667.32</v>
      </c>
      <c r="H30" s="52">
        <v>3500.43</v>
      </c>
      <c r="I30" s="52">
        <v>0</v>
      </c>
      <c r="J30" s="52">
        <v>11125.17</v>
      </c>
      <c r="K30" s="52">
        <v>15443.27</v>
      </c>
      <c r="L30" s="52">
        <v>11124.85</v>
      </c>
      <c r="M30" s="52">
        <v>5250.83</v>
      </c>
      <c r="N30" s="52">
        <v>2260.56</v>
      </c>
      <c r="O30" s="53">
        <f>SUM(B30:N30)</f>
        <v>84781.18000000001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-89560</v>
      </c>
      <c r="C32" s="25">
        <f t="shared" si="10"/>
        <v>-89248</v>
      </c>
      <c r="D32" s="25">
        <f t="shared" si="10"/>
        <v>-88508.11</v>
      </c>
      <c r="E32" s="25">
        <f t="shared" si="10"/>
        <v>-13100</v>
      </c>
      <c r="F32" s="25">
        <f t="shared" si="10"/>
        <v>-55204</v>
      </c>
      <c r="G32" s="25">
        <f t="shared" si="10"/>
        <v>-94248</v>
      </c>
      <c r="H32" s="25">
        <f t="shared" si="10"/>
        <v>-85920</v>
      </c>
      <c r="I32" s="25">
        <f t="shared" si="10"/>
        <v>-20780</v>
      </c>
      <c r="J32" s="25">
        <f t="shared" si="10"/>
        <v>-53104</v>
      </c>
      <c r="K32" s="25">
        <f t="shared" si="10"/>
        <v>-67656</v>
      </c>
      <c r="L32" s="25">
        <f t="shared" si="10"/>
        <v>-57960</v>
      </c>
      <c r="M32" s="25">
        <f t="shared" si="10"/>
        <v>-35712</v>
      </c>
      <c r="N32" s="25">
        <f t="shared" si="10"/>
        <v>-26556</v>
      </c>
      <c r="O32" s="25">
        <f t="shared" si="10"/>
        <v>-777556.11</v>
      </c>
    </row>
    <row r="33" spans="1:15" ht="18.75" customHeight="1">
      <c r="A33" s="17" t="s">
        <v>58</v>
      </c>
      <c r="B33" s="26">
        <f>+B34</f>
        <v>-89560</v>
      </c>
      <c r="C33" s="26">
        <f aca="true" t="shared" si="11" ref="C33:O33">+C34</f>
        <v>-89248</v>
      </c>
      <c r="D33" s="26">
        <f t="shared" si="11"/>
        <v>-64684</v>
      </c>
      <c r="E33" s="26">
        <f t="shared" si="11"/>
        <v>-13100</v>
      </c>
      <c r="F33" s="26">
        <f t="shared" si="11"/>
        <v>-54704</v>
      </c>
      <c r="G33" s="26">
        <f t="shared" si="11"/>
        <v>-93748</v>
      </c>
      <c r="H33" s="26">
        <f t="shared" si="11"/>
        <v>-85920</v>
      </c>
      <c r="I33" s="26">
        <f t="shared" si="11"/>
        <v>-19280</v>
      </c>
      <c r="J33" s="26">
        <f t="shared" si="11"/>
        <v>-53104</v>
      </c>
      <c r="K33" s="26">
        <f t="shared" si="11"/>
        <v>-67656</v>
      </c>
      <c r="L33" s="26">
        <f t="shared" si="11"/>
        <v>-57960</v>
      </c>
      <c r="M33" s="26">
        <f t="shared" si="11"/>
        <v>-35712</v>
      </c>
      <c r="N33" s="26">
        <f t="shared" si="11"/>
        <v>-26556</v>
      </c>
      <c r="O33" s="26">
        <f t="shared" si="11"/>
        <v>-751232</v>
      </c>
    </row>
    <row r="34" spans="1:26" ht="18.75" customHeight="1">
      <c r="A34" s="13" t="s">
        <v>59</v>
      </c>
      <c r="B34" s="20">
        <f>ROUND(-B9*$D$3,2)</f>
        <v>-89560</v>
      </c>
      <c r="C34" s="20">
        <f>ROUND(-C9*$D$3,2)</f>
        <v>-89248</v>
      </c>
      <c r="D34" s="20">
        <f>ROUND(-D9*$D$3,2)</f>
        <v>-64684</v>
      </c>
      <c r="E34" s="20">
        <f>ROUND(-E9*$D$3,2)</f>
        <v>-13100</v>
      </c>
      <c r="F34" s="20">
        <f aca="true" t="shared" si="12" ref="F34:N34">ROUND(-F9*$D$3,2)</f>
        <v>-54704</v>
      </c>
      <c r="G34" s="20">
        <f t="shared" si="12"/>
        <v>-93748</v>
      </c>
      <c r="H34" s="20">
        <f t="shared" si="12"/>
        <v>-85920</v>
      </c>
      <c r="I34" s="20">
        <f>ROUND(-I9*$D$3,2)</f>
        <v>-19280</v>
      </c>
      <c r="J34" s="20">
        <f>ROUND(-J9*$D$3,2)</f>
        <v>-53104</v>
      </c>
      <c r="K34" s="20">
        <f>ROUND(-K9*$D$3,2)</f>
        <v>-67656</v>
      </c>
      <c r="L34" s="20">
        <f>ROUND(-L9*$D$3,2)</f>
        <v>-57960</v>
      </c>
      <c r="M34" s="20">
        <f t="shared" si="12"/>
        <v>-35712</v>
      </c>
      <c r="N34" s="20">
        <f t="shared" si="12"/>
        <v>-26556</v>
      </c>
      <c r="O34" s="44">
        <f aca="true" t="shared" si="13" ref="O34:O45">SUM(B34:N34)</f>
        <v>-751232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-23824.11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-26324.11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-500-23324.11</f>
        <v>-23824.11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-26324.11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1050214.7040000001</v>
      </c>
      <c r="C46" s="29">
        <f t="shared" si="15"/>
        <v>773619.6815</v>
      </c>
      <c r="D46" s="29">
        <f t="shared" si="15"/>
        <v>700587.9389000001</v>
      </c>
      <c r="E46" s="29">
        <f t="shared" si="15"/>
        <v>196492.4225</v>
      </c>
      <c r="F46" s="29">
        <f t="shared" si="15"/>
        <v>703130.175</v>
      </c>
      <c r="G46" s="29">
        <f t="shared" si="15"/>
        <v>840186.1684</v>
      </c>
      <c r="H46" s="29">
        <f t="shared" si="15"/>
        <v>709051.3912000001</v>
      </c>
      <c r="I46" s="29">
        <f t="shared" si="15"/>
        <v>167722.2108</v>
      </c>
      <c r="J46" s="29">
        <f t="shared" si="15"/>
        <v>888836.2284</v>
      </c>
      <c r="K46" s="29">
        <f t="shared" si="15"/>
        <v>725499.3698</v>
      </c>
      <c r="L46" s="29">
        <f t="shared" si="15"/>
        <v>869255.585</v>
      </c>
      <c r="M46" s="29">
        <f t="shared" si="15"/>
        <v>429299.175</v>
      </c>
      <c r="N46" s="29">
        <f t="shared" si="15"/>
        <v>233072.6396</v>
      </c>
      <c r="O46" s="29">
        <f>SUM(B46:N46)</f>
        <v>8286967.690100002</v>
      </c>
      <c r="P46" s="67"/>
      <c r="Q46" s="69"/>
      <c r="T46"/>
      <c r="U46"/>
      <c r="V46"/>
      <c r="W46"/>
      <c r="X46"/>
      <c r="Y46"/>
      <c r="Z46"/>
    </row>
    <row r="47" spans="1:19" ht="15" customHeight="1">
      <c r="A47" s="33"/>
      <c r="B47" s="68"/>
      <c r="C47" s="45"/>
      <c r="D47" s="45"/>
      <c r="E47" s="45"/>
      <c r="F47" s="45"/>
      <c r="G47" s="45"/>
      <c r="H47" s="45"/>
      <c r="I47" s="68"/>
      <c r="J47" s="45"/>
      <c r="K47" s="45"/>
      <c r="L47" s="45"/>
      <c r="M47" s="45"/>
      <c r="N47" s="45"/>
      <c r="O47" s="46"/>
      <c r="P47" s="69"/>
      <c r="Q47" s="65"/>
      <c r="R47" s="67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6"/>
    </row>
    <row r="49" spans="1:17" ht="18.75" customHeight="1">
      <c r="A49" s="2" t="s">
        <v>71</v>
      </c>
      <c r="B49" s="35">
        <f>SUM(B50:B63)</f>
        <v>1050214.71</v>
      </c>
      <c r="C49" s="35">
        <f aca="true" t="shared" si="16" ref="C49:N49">SUM(C50:C63)</f>
        <v>773619.6799999999</v>
      </c>
      <c r="D49" s="35">
        <f t="shared" si="16"/>
        <v>700587.94</v>
      </c>
      <c r="E49" s="35">
        <f t="shared" si="16"/>
        <v>196492.42</v>
      </c>
      <c r="F49" s="35">
        <f t="shared" si="16"/>
        <v>703130.18</v>
      </c>
      <c r="G49" s="35">
        <f t="shared" si="16"/>
        <v>840186.17</v>
      </c>
      <c r="H49" s="35">
        <f t="shared" si="16"/>
        <v>709051.39</v>
      </c>
      <c r="I49" s="35">
        <f t="shared" si="16"/>
        <v>167722.21</v>
      </c>
      <c r="J49" s="35">
        <f t="shared" si="16"/>
        <v>888836.23</v>
      </c>
      <c r="K49" s="35">
        <f t="shared" si="16"/>
        <v>725499.37</v>
      </c>
      <c r="L49" s="35">
        <f t="shared" si="16"/>
        <v>869255.59</v>
      </c>
      <c r="M49" s="35">
        <f t="shared" si="16"/>
        <v>429299.18</v>
      </c>
      <c r="N49" s="35">
        <f t="shared" si="16"/>
        <v>233072.64</v>
      </c>
      <c r="O49" s="29">
        <f>SUM(O50:O63)</f>
        <v>8286967.709999999</v>
      </c>
      <c r="Q49" s="66"/>
    </row>
    <row r="50" spans="1:18" ht="18.75" customHeight="1">
      <c r="A50" s="17" t="s">
        <v>39</v>
      </c>
      <c r="B50" s="35">
        <v>204105.08</v>
      </c>
      <c r="C50" s="35">
        <v>213946.56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418051.64</v>
      </c>
      <c r="P50"/>
      <c r="Q50" s="66"/>
      <c r="R50" s="67"/>
    </row>
    <row r="51" spans="1:16" ht="18.75" customHeight="1">
      <c r="A51" s="17" t="s">
        <v>40</v>
      </c>
      <c r="B51" s="35">
        <v>846109.63</v>
      </c>
      <c r="C51" s="35">
        <v>559673.12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1405782.75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700587.94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700587.94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196492.42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196492.42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703130.18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703130.18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840186.17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840186.17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709051.39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709051.39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167722.21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167722.21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888836.23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888836.23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725499.37</v>
      </c>
      <c r="L59" s="34">
        <v>0</v>
      </c>
      <c r="M59" s="34">
        <v>0</v>
      </c>
      <c r="N59" s="34">
        <v>0</v>
      </c>
      <c r="O59" s="29">
        <f t="shared" si="17"/>
        <v>725499.37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869255.59</v>
      </c>
      <c r="M60" s="34">
        <v>0</v>
      </c>
      <c r="N60" s="34">
        <v>0</v>
      </c>
      <c r="O60" s="26">
        <f t="shared" si="17"/>
        <v>869255.59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429299.18</v>
      </c>
      <c r="N61" s="34">
        <v>0</v>
      </c>
      <c r="O61" s="29">
        <f t="shared" si="17"/>
        <v>429299.18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233072.64</v>
      </c>
      <c r="O62" s="26">
        <f t="shared" si="17"/>
        <v>233072.64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2.4529791852761567</v>
      </c>
      <c r="C67" s="42">
        <v>2.616467236417163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1.9606999999999999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1.7706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2.1884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4" ht="21" customHeight="1">
      <c r="A80" s="60" t="s">
        <v>51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</row>
    <row r="81" spans="1:14" ht="15.75">
      <c r="A81" s="70" t="s">
        <v>93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2:9" ht="14.25">
      <c r="B82" s="63"/>
      <c r="H82" s="39"/>
      <c r="I82" s="39"/>
    </row>
    <row r="83" ht="14.25">
      <c r="B83" s="63"/>
    </row>
    <row r="84" spans="8:12" ht="14.25">
      <c r="H84" s="40"/>
      <c r="I84" s="40"/>
      <c r="J84" s="41"/>
      <c r="K84" s="41"/>
      <c r="L84" s="41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2018-12-17T17:28:53Z</dcterms:modified>
  <cp:category/>
  <cp:version/>
  <cp:contentType/>
  <cp:contentStatus/>
</cp:coreProperties>
</file>