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<sst xmlns="http://schemas.openxmlformats.org/spreadsheetml/2006/main" count="99" uniqueCount="97">
  <si>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</si>
  <si>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</si>
  <si>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</si>
  <si>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</si>
  <si>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</si>
  <si>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</si>
  <si>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</si>
  <si>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</si>
  <si>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</si>
  <si>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</si>
  <si>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</si>
  <si>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</si>
  <si>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</si>
  <si>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</si>
  <si>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</si>
  <si>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</si>
  <si>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</si>
  <si>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</si>
  <si>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</si>
  <si>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</si>
  <si>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</si>
  <si>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</si>
  <si>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</si>
  <si>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</si>
  <si>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</si>
  <si>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</si>
  <si>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</si>
  <si>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</si>
  <si>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</si>
  <si>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</si>
  <si>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</si>
  <si>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</si>
  <si>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</si>
  <si>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</si>
  <si>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</si>
  <si>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</si>
  <si>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</si>
  <si>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</si>
  <si>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</si>
  <si>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</si>
  <si>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</si>
  <si>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</si>
  <si>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</si>
  <si>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</si>
  <si>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</si>
  <si>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</si>
  <si>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</si>
  <si>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</si>
  <si>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</si>
  <si>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</si>
  <si>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</si>
  <si>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</si>
  <si>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</si>
  <si>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</si>
  <si>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</si>
  <si>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</si>
  <si>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</si>
  <si>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</si>
  <si>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</si>
  <si>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</si>
  <si>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</si>
  <si>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</si>
  <si>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</si>
  <si>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</si>
  <si>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</si>
  <si>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</si>
  <si>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</si>
  <si>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</si>
  <si>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</si>
  <si>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</si>
  <si>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</si>
  <si>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</si>
  <si>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</si>
  <si>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</si>
  <si>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</si>
  <si>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</si>
  <si>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</si>
  <si>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</si>
  <si>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</si>
  <si>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</si>
  <si>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</si>
  <si>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</si>
  <si>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</si>
  <si>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</si>
  <si>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</si>
  <si>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</si>
  <si>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</si>
  <si>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</si>
  <si>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</si>
  <si>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</si>
  <si>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</si>
  <si>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</si>
  <si>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</si>
  <si>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</si>
  <si>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</si>
  <si>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</si>
  <si>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07/12/18 - VENCIMENTO 14/12/18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</si>
</sst>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534052</v>
      </c>
      <c r="C7" s="10">
        <f t="shared" si="0"/>
        <v>384890</v>
      </c>
      <c r="D7" s="10">
        <f t="shared" si="0"/>
        <v>410702</v>
      </c>
      <c r="E7" s="10">
        <f t="shared" si="0"/>
        <v>74289</v>
      </c>
      <c r="F7" s="10">
        <f t="shared" si="0"/>
        <v>353868</v>
      </c>
      <c r="G7" s="10">
        <f t="shared" si="0"/>
        <v>556123</v>
      </c>
      <c r="H7" s="10">
        <f t="shared" si="0"/>
        <v>362389</v>
      </c>
      <c r="I7" s="10">
        <f t="shared" si="0"/>
        <v>90224</v>
      </c>
      <c r="J7" s="10">
        <f t="shared" si="0"/>
        <v>441564</v>
      </c>
      <c r="K7" s="10">
        <f t="shared" si="0"/>
        <v>322920</v>
      </c>
      <c r="L7" s="10">
        <f t="shared" si="0"/>
        <v>386317</v>
      </c>
      <c r="M7" s="10">
        <f t="shared" si="0"/>
        <v>152595</v>
      </c>
      <c r="N7" s="10">
        <f t="shared" si="0"/>
        <v>99967</v>
      </c>
      <c r="O7" s="10">
        <f>+O8+O18+O22</f>
        <v>4169900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246312</v>
      </c>
      <c r="C8" s="12">
        <f t="shared" si="1"/>
        <v>189511</v>
      </c>
      <c r="D8" s="12">
        <f t="shared" si="1"/>
        <v>216441</v>
      </c>
      <c r="E8" s="12">
        <f t="shared" si="1"/>
        <v>34814</v>
      </c>
      <c r="F8" s="12">
        <f t="shared" si="1"/>
        <v>175059</v>
      </c>
      <c r="G8" s="12">
        <f t="shared" si="1"/>
        <v>278058</v>
      </c>
      <c r="H8" s="12">
        <f t="shared" si="1"/>
        <v>173830</v>
      </c>
      <c r="I8" s="12">
        <f t="shared" si="1"/>
        <v>44395</v>
      </c>
      <c r="J8" s="12">
        <f t="shared" si="1"/>
        <v>223831</v>
      </c>
      <c r="K8" s="12">
        <f t="shared" si="1"/>
        <v>158416</v>
      </c>
      <c r="L8" s="12">
        <f t="shared" si="1"/>
        <v>187703</v>
      </c>
      <c r="M8" s="12">
        <f t="shared" si="1"/>
        <v>81508</v>
      </c>
      <c r="N8" s="12">
        <f t="shared" si="1"/>
        <v>56602</v>
      </c>
      <c r="O8" s="12">
        <f>SUM(B8:N8)</f>
        <v>2066480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25305</v>
      </c>
      <c r="C9" s="14">
        <v>25180</v>
      </c>
      <c r="D9" s="14">
        <v>18884</v>
      </c>
      <c r="E9" s="14">
        <v>3641</v>
      </c>
      <c r="F9" s="14">
        <v>16175</v>
      </c>
      <c r="G9" s="14">
        <v>28212</v>
      </c>
      <c r="H9" s="14">
        <v>23603</v>
      </c>
      <c r="I9" s="14">
        <v>5490</v>
      </c>
      <c r="J9" s="14">
        <v>15554</v>
      </c>
      <c r="K9" s="14">
        <v>18795</v>
      </c>
      <c r="L9" s="14">
        <v>15850</v>
      </c>
      <c r="M9" s="14">
        <v>9495</v>
      </c>
      <c r="N9" s="14">
        <v>7180</v>
      </c>
      <c r="O9" s="12">
        <f aca="true" t="shared" si="2" ref="O9:O17">SUM(B9:N9)</f>
        <v>213364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212205</v>
      </c>
      <c r="C10" s="14">
        <f>C11+C12+C13</f>
        <v>157609</v>
      </c>
      <c r="D10" s="14">
        <f>D11+D12+D13</f>
        <v>190526</v>
      </c>
      <c r="E10" s="14">
        <f>E11+E12+E13</f>
        <v>30001</v>
      </c>
      <c r="F10" s="14">
        <f aca="true" t="shared" si="3" ref="F10:N10">F11+F12+F13</f>
        <v>152423</v>
      </c>
      <c r="G10" s="14">
        <f t="shared" si="3"/>
        <v>238937</v>
      </c>
      <c r="H10" s="14">
        <f>H11+H12+H13</f>
        <v>144313</v>
      </c>
      <c r="I10" s="14">
        <f>I11+I12+I13</f>
        <v>37333</v>
      </c>
      <c r="J10" s="14">
        <f>J11+J12+J13</f>
        <v>199310</v>
      </c>
      <c r="K10" s="14">
        <f>K11+K12+K13</f>
        <v>133771</v>
      </c>
      <c r="L10" s="14">
        <f>L11+L12+L13</f>
        <v>163973</v>
      </c>
      <c r="M10" s="14">
        <f t="shared" si="3"/>
        <v>69135</v>
      </c>
      <c r="N10" s="14">
        <f t="shared" si="3"/>
        <v>47730</v>
      </c>
      <c r="O10" s="12">
        <f t="shared" si="2"/>
        <v>1777266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100917</v>
      </c>
      <c r="C11" s="14">
        <v>75173</v>
      </c>
      <c r="D11" s="14">
        <v>89548</v>
      </c>
      <c r="E11" s="14">
        <v>14327</v>
      </c>
      <c r="F11" s="14">
        <v>70806</v>
      </c>
      <c r="G11" s="14">
        <v>111652</v>
      </c>
      <c r="H11" s="14">
        <v>70678</v>
      </c>
      <c r="I11" s="14">
        <v>18508</v>
      </c>
      <c r="J11" s="14">
        <v>95660</v>
      </c>
      <c r="K11" s="14">
        <v>62611</v>
      </c>
      <c r="L11" s="14">
        <v>76008</v>
      </c>
      <c r="M11" s="14">
        <v>31634</v>
      </c>
      <c r="N11" s="14">
        <v>21436</v>
      </c>
      <c r="O11" s="12">
        <f t="shared" si="2"/>
        <v>838958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101281</v>
      </c>
      <c r="C12" s="14">
        <v>72195</v>
      </c>
      <c r="D12" s="14">
        <v>94160</v>
      </c>
      <c r="E12" s="14">
        <v>14053</v>
      </c>
      <c r="F12" s="14">
        <v>73024</v>
      </c>
      <c r="G12" s="14">
        <v>112288</v>
      </c>
      <c r="H12" s="14">
        <v>66186</v>
      </c>
      <c r="I12" s="14">
        <v>16820</v>
      </c>
      <c r="J12" s="14">
        <v>96337</v>
      </c>
      <c r="K12" s="14">
        <v>65078</v>
      </c>
      <c r="L12" s="14">
        <v>80040</v>
      </c>
      <c r="M12" s="14">
        <v>34242</v>
      </c>
      <c r="N12" s="14">
        <v>24341</v>
      </c>
      <c r="O12" s="12">
        <f t="shared" si="2"/>
        <v>850045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10007</v>
      </c>
      <c r="C13" s="14">
        <v>10241</v>
      </c>
      <c r="D13" s="14">
        <v>6818</v>
      </c>
      <c r="E13" s="14">
        <v>1621</v>
      </c>
      <c r="F13" s="14">
        <v>8593</v>
      </c>
      <c r="G13" s="14">
        <v>14997</v>
      </c>
      <c r="H13" s="14">
        <v>7449</v>
      </c>
      <c r="I13" s="14">
        <v>2005</v>
      </c>
      <c r="J13" s="14">
        <v>7313</v>
      </c>
      <c r="K13" s="14">
        <v>6082</v>
      </c>
      <c r="L13" s="14">
        <v>7925</v>
      </c>
      <c r="M13" s="14">
        <v>3259</v>
      </c>
      <c r="N13" s="14">
        <v>1953</v>
      </c>
      <c r="O13" s="12">
        <f t="shared" si="2"/>
        <v>88263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8802</v>
      </c>
      <c r="C14" s="14">
        <f>C15+C16+C17</f>
        <v>6722</v>
      </c>
      <c r="D14" s="14">
        <f>D15+D16+D17</f>
        <v>7031</v>
      </c>
      <c r="E14" s="14">
        <f>E15+E16+E17</f>
        <v>1172</v>
      </c>
      <c r="F14" s="14">
        <f aca="true" t="shared" si="4" ref="F14:N14">F15+F16+F17</f>
        <v>6461</v>
      </c>
      <c r="G14" s="14">
        <f t="shared" si="4"/>
        <v>10909</v>
      </c>
      <c r="H14" s="14">
        <f>H15+H16+H17</f>
        <v>5914</v>
      </c>
      <c r="I14" s="14">
        <f>I15+I16+I17</f>
        <v>1572</v>
      </c>
      <c r="J14" s="14">
        <f>J15+J16+J17</f>
        <v>8967</v>
      </c>
      <c r="K14" s="14">
        <f>K15+K16+K17</f>
        <v>5850</v>
      </c>
      <c r="L14" s="14">
        <f>L15+L16+L17</f>
        <v>7880</v>
      </c>
      <c r="M14" s="14">
        <f t="shared" si="4"/>
        <v>2878</v>
      </c>
      <c r="N14" s="14">
        <f t="shared" si="4"/>
        <v>1692</v>
      </c>
      <c r="O14" s="12">
        <f t="shared" si="2"/>
        <v>75850</v>
      </c>
    </row>
    <row r="15" spans="1:26" ht="18.75" customHeight="1">
      <c r="A15" s="15" t="s">
        <v>13</v>
      </c>
      <c r="B15" s="14">
        <v>8766</v>
      </c>
      <c r="C15" s="14">
        <v>6714</v>
      </c>
      <c r="D15" s="14">
        <v>7022</v>
      </c>
      <c r="E15" s="14">
        <v>1172</v>
      </c>
      <c r="F15" s="14">
        <v>6457</v>
      </c>
      <c r="G15" s="14">
        <v>10900</v>
      </c>
      <c r="H15" s="14">
        <v>5903</v>
      </c>
      <c r="I15" s="14">
        <v>1570</v>
      </c>
      <c r="J15" s="14">
        <v>8962</v>
      </c>
      <c r="K15" s="14">
        <v>5836</v>
      </c>
      <c r="L15" s="14">
        <v>7854</v>
      </c>
      <c r="M15" s="14">
        <v>2873</v>
      </c>
      <c r="N15" s="14">
        <v>1691</v>
      </c>
      <c r="O15" s="12">
        <f t="shared" si="2"/>
        <v>75720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21</v>
      </c>
      <c r="C16" s="14">
        <v>1</v>
      </c>
      <c r="D16" s="14">
        <v>6</v>
      </c>
      <c r="E16" s="14">
        <v>0</v>
      </c>
      <c r="F16" s="14">
        <v>3</v>
      </c>
      <c r="G16" s="14">
        <v>2</v>
      </c>
      <c r="H16" s="14">
        <v>7</v>
      </c>
      <c r="I16" s="14">
        <v>1</v>
      </c>
      <c r="J16" s="14">
        <v>2</v>
      </c>
      <c r="K16" s="14">
        <v>14</v>
      </c>
      <c r="L16" s="14">
        <v>20</v>
      </c>
      <c r="M16" s="14">
        <v>3</v>
      </c>
      <c r="N16" s="14">
        <v>1</v>
      </c>
      <c r="O16" s="12">
        <f t="shared" si="2"/>
        <v>81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7</v>
      </c>
      <c r="D17" s="14">
        <v>3</v>
      </c>
      <c r="E17" s="14">
        <v>0</v>
      </c>
      <c r="F17" s="14">
        <v>1</v>
      </c>
      <c r="G17" s="14">
        <v>7</v>
      </c>
      <c r="H17" s="14">
        <v>4</v>
      </c>
      <c r="I17" s="14">
        <v>1</v>
      </c>
      <c r="J17" s="14">
        <v>3</v>
      </c>
      <c r="K17" s="14">
        <v>0</v>
      </c>
      <c r="L17" s="14">
        <v>6</v>
      </c>
      <c r="M17" s="14">
        <v>2</v>
      </c>
      <c r="N17" s="14">
        <v>0</v>
      </c>
      <c r="O17" s="12">
        <f t="shared" si="2"/>
        <v>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148448</v>
      </c>
      <c r="C18" s="18">
        <f>C19+C20+C21</f>
        <v>91750</v>
      </c>
      <c r="D18" s="18">
        <f>D19+D20+D21</f>
        <v>84051</v>
      </c>
      <c r="E18" s="18">
        <f>E19+E20+E21</f>
        <v>15800</v>
      </c>
      <c r="F18" s="18">
        <f aca="true" t="shared" si="5" ref="F18:N18">F19+F20+F21</f>
        <v>77665</v>
      </c>
      <c r="G18" s="18">
        <f t="shared" si="5"/>
        <v>123113</v>
      </c>
      <c r="H18" s="18">
        <f>H19+H20+H21</f>
        <v>92060</v>
      </c>
      <c r="I18" s="18">
        <f>I19+I20+I21</f>
        <v>22545</v>
      </c>
      <c r="J18" s="18">
        <f>J19+J20+J21</f>
        <v>112371</v>
      </c>
      <c r="K18" s="18">
        <f>K19+K20+K21</f>
        <v>77497</v>
      </c>
      <c r="L18" s="18">
        <f>L19+L20+L21</f>
        <v>115891</v>
      </c>
      <c r="M18" s="18">
        <f t="shared" si="5"/>
        <v>43618</v>
      </c>
      <c r="N18" s="18">
        <f t="shared" si="5"/>
        <v>26078</v>
      </c>
      <c r="O18" s="12">
        <f aca="true" t="shared" si="6" ref="O18:O24">SUM(B18:N18)</f>
        <v>1030887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77078</v>
      </c>
      <c r="C19" s="14">
        <v>50440</v>
      </c>
      <c r="D19" s="14">
        <v>45249</v>
      </c>
      <c r="E19" s="14">
        <v>8793</v>
      </c>
      <c r="F19" s="14">
        <v>41597</v>
      </c>
      <c r="G19" s="14">
        <v>65806</v>
      </c>
      <c r="H19" s="14">
        <v>50852</v>
      </c>
      <c r="I19" s="14">
        <v>12732</v>
      </c>
      <c r="J19" s="14">
        <v>60748</v>
      </c>
      <c r="K19" s="14">
        <v>40819</v>
      </c>
      <c r="L19" s="14">
        <v>59987</v>
      </c>
      <c r="M19" s="14">
        <v>22616</v>
      </c>
      <c r="N19" s="14">
        <v>13124</v>
      </c>
      <c r="O19" s="12">
        <f t="shared" si="6"/>
        <v>549841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65687</v>
      </c>
      <c r="C20" s="14">
        <v>36984</v>
      </c>
      <c r="D20" s="14">
        <v>36350</v>
      </c>
      <c r="E20" s="14">
        <v>6343</v>
      </c>
      <c r="F20" s="14">
        <v>32648</v>
      </c>
      <c r="G20" s="14">
        <v>51579</v>
      </c>
      <c r="H20" s="14">
        <v>37941</v>
      </c>
      <c r="I20" s="14">
        <v>9041</v>
      </c>
      <c r="J20" s="14">
        <v>48043</v>
      </c>
      <c r="K20" s="14">
        <v>33985</v>
      </c>
      <c r="L20" s="14">
        <v>51527</v>
      </c>
      <c r="M20" s="14">
        <v>19382</v>
      </c>
      <c r="N20" s="14">
        <v>12086</v>
      </c>
      <c r="O20" s="12">
        <f t="shared" si="6"/>
        <v>441596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5683</v>
      </c>
      <c r="C21" s="14">
        <v>4326</v>
      </c>
      <c r="D21" s="14">
        <v>2452</v>
      </c>
      <c r="E21" s="14">
        <v>664</v>
      </c>
      <c r="F21" s="14">
        <v>3420</v>
      </c>
      <c r="G21" s="14">
        <v>5728</v>
      </c>
      <c r="H21" s="14">
        <v>3267</v>
      </c>
      <c r="I21" s="14">
        <v>772</v>
      </c>
      <c r="J21" s="14">
        <v>3580</v>
      </c>
      <c r="K21" s="14">
        <v>2693</v>
      </c>
      <c r="L21" s="14">
        <v>4377</v>
      </c>
      <c r="M21" s="14">
        <v>1620</v>
      </c>
      <c r="N21" s="14">
        <v>868</v>
      </c>
      <c r="O21" s="12">
        <f t="shared" si="6"/>
        <v>39450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139292</v>
      </c>
      <c r="C22" s="14">
        <f>C23+C24</f>
        <v>103629</v>
      </c>
      <c r="D22" s="14">
        <f>D23+D24</f>
        <v>110210</v>
      </c>
      <c r="E22" s="14">
        <f>E23+E24</f>
        <v>23675</v>
      </c>
      <c r="F22" s="14">
        <f aca="true" t="shared" si="7" ref="F22:N22">F23+F24</f>
        <v>101144</v>
      </c>
      <c r="G22" s="14">
        <f t="shared" si="7"/>
        <v>154952</v>
      </c>
      <c r="H22" s="14">
        <f>H23+H24</f>
        <v>96499</v>
      </c>
      <c r="I22" s="14">
        <f>I23+I24</f>
        <v>23284</v>
      </c>
      <c r="J22" s="14">
        <f>J23+J24</f>
        <v>105362</v>
      </c>
      <c r="K22" s="14">
        <f>K23+K24</f>
        <v>87007</v>
      </c>
      <c r="L22" s="14">
        <f>L23+L24</f>
        <v>82723</v>
      </c>
      <c r="M22" s="14">
        <f t="shared" si="7"/>
        <v>27469</v>
      </c>
      <c r="N22" s="14">
        <f t="shared" si="7"/>
        <v>17287</v>
      </c>
      <c r="O22" s="12">
        <f t="shared" si="6"/>
        <v>1072533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86625</v>
      </c>
      <c r="C23" s="14">
        <v>71683</v>
      </c>
      <c r="D23" s="14">
        <v>69984</v>
      </c>
      <c r="E23" s="14">
        <v>16493</v>
      </c>
      <c r="F23" s="14">
        <v>66741</v>
      </c>
      <c r="G23" s="14">
        <v>106518</v>
      </c>
      <c r="H23" s="14">
        <v>66893</v>
      </c>
      <c r="I23" s="14">
        <v>17199</v>
      </c>
      <c r="J23" s="14">
        <v>64913</v>
      </c>
      <c r="K23" s="14">
        <v>56903</v>
      </c>
      <c r="L23" s="14">
        <v>56324</v>
      </c>
      <c r="M23" s="14">
        <v>18079</v>
      </c>
      <c r="N23" s="14">
        <v>10142</v>
      </c>
      <c r="O23" s="12">
        <f t="shared" si="6"/>
        <v>708497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52667</v>
      </c>
      <c r="C24" s="14">
        <v>31946</v>
      </c>
      <c r="D24" s="14">
        <v>40226</v>
      </c>
      <c r="E24" s="14">
        <v>7182</v>
      </c>
      <c r="F24" s="14">
        <v>34403</v>
      </c>
      <c r="G24" s="14">
        <v>48434</v>
      </c>
      <c r="H24" s="14">
        <v>29606</v>
      </c>
      <c r="I24" s="14">
        <v>6085</v>
      </c>
      <c r="J24" s="14">
        <v>40449</v>
      </c>
      <c r="K24" s="14">
        <v>30104</v>
      </c>
      <c r="L24" s="14">
        <v>26399</v>
      </c>
      <c r="M24" s="14">
        <v>9390</v>
      </c>
      <c r="N24" s="14">
        <v>7145</v>
      </c>
      <c r="O24" s="12">
        <f t="shared" si="6"/>
        <v>364036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1171874.6112000002</v>
      </c>
      <c r="C28" s="56">
        <f aca="true" t="shared" si="8" ref="C28:N28">C29+C30</f>
        <v>891536.4789999999</v>
      </c>
      <c r="D28" s="56">
        <f t="shared" si="8"/>
        <v>816888.9714000002</v>
      </c>
      <c r="E28" s="56">
        <f t="shared" si="8"/>
        <v>219843.43769999998</v>
      </c>
      <c r="F28" s="56">
        <f t="shared" si="8"/>
        <v>804845.662</v>
      </c>
      <c r="G28" s="56">
        <f t="shared" si="8"/>
        <v>989338.7037999999</v>
      </c>
      <c r="H28" s="56">
        <f t="shared" si="8"/>
        <v>789014.8264000001</v>
      </c>
      <c r="I28" s="56">
        <f t="shared" si="8"/>
        <v>197446.2016</v>
      </c>
      <c r="J28" s="56">
        <f t="shared" si="8"/>
        <v>970820.3676</v>
      </c>
      <c r="K28" s="56">
        <f t="shared" si="8"/>
        <v>817770.302</v>
      </c>
      <c r="L28" s="56">
        <f t="shared" si="8"/>
        <v>950416.0038</v>
      </c>
      <c r="M28" s="56">
        <f t="shared" si="8"/>
        <v>473183.3975</v>
      </c>
      <c r="N28" s="56">
        <f t="shared" si="8"/>
        <v>264483.9977</v>
      </c>
      <c r="O28" s="56">
        <f>SUM(B28:N28)</f>
        <v>9357462.961700002</v>
      </c>
      <c r="Q28" s="64"/>
    </row>
    <row r="29" spans="1:15" ht="18.75" customHeight="1">
      <c r="A29" s="54" t="s">
        <v>57</v>
      </c>
      <c r="B29" s="52">
        <f aca="true" t="shared" si="9" ref="B29:N29">B26*B7</f>
        <v>1167224.0512</v>
      </c>
      <c r="C29" s="52">
        <f t="shared" si="9"/>
        <v>884515.7089999999</v>
      </c>
      <c r="D29" s="52">
        <f t="shared" si="9"/>
        <v>805263.4114000001</v>
      </c>
      <c r="E29" s="52">
        <f t="shared" si="9"/>
        <v>219843.43769999998</v>
      </c>
      <c r="F29" s="52">
        <f t="shared" si="9"/>
        <v>796733.802</v>
      </c>
      <c r="G29" s="52">
        <f t="shared" si="9"/>
        <v>984671.3838</v>
      </c>
      <c r="H29" s="52">
        <f t="shared" si="9"/>
        <v>785514.3964000001</v>
      </c>
      <c r="I29" s="52">
        <f t="shared" si="9"/>
        <v>197446.2016</v>
      </c>
      <c r="J29" s="52">
        <f t="shared" si="9"/>
        <v>959695.1976</v>
      </c>
      <c r="K29" s="52">
        <f t="shared" si="9"/>
        <v>802327.032</v>
      </c>
      <c r="L29" s="52">
        <f t="shared" si="9"/>
        <v>939291.1538</v>
      </c>
      <c r="M29" s="52">
        <f t="shared" si="9"/>
        <v>467932.5675</v>
      </c>
      <c r="N29" s="52">
        <f t="shared" si="9"/>
        <v>262223.4377</v>
      </c>
      <c r="O29" s="53">
        <f>SUM(B29:N29)</f>
        <v>9272681.7817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8111.86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84781.18000000001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-131730.88</v>
      </c>
      <c r="C32" s="25">
        <f t="shared" si="10"/>
        <v>-115016.92</v>
      </c>
      <c r="D32" s="25">
        <f t="shared" si="10"/>
        <v>-187302.53</v>
      </c>
      <c r="E32" s="25">
        <f t="shared" si="10"/>
        <v>-32024.01</v>
      </c>
      <c r="F32" s="25">
        <f t="shared" si="10"/>
        <v>-92722.32</v>
      </c>
      <c r="G32" s="25">
        <f t="shared" si="10"/>
        <v>-147495.92</v>
      </c>
      <c r="H32" s="25">
        <f t="shared" si="10"/>
        <v>-112831.93</v>
      </c>
      <c r="I32" s="25">
        <f t="shared" si="10"/>
        <v>-34647.53</v>
      </c>
      <c r="J32" s="25">
        <f t="shared" si="10"/>
        <v>-106982.76999999999</v>
      </c>
      <c r="K32" s="25">
        <f t="shared" si="10"/>
        <v>-98254.31</v>
      </c>
      <c r="L32" s="25">
        <f t="shared" si="10"/>
        <v>-101477.38999999998</v>
      </c>
      <c r="M32" s="25">
        <f t="shared" si="10"/>
        <v>-43095.91</v>
      </c>
      <c r="N32" s="25">
        <f t="shared" si="10"/>
        <v>-37698.28</v>
      </c>
      <c r="O32" s="25">
        <f t="shared" si="10"/>
        <v>-1241280.7000000002</v>
      </c>
    </row>
    <row r="33" spans="1:15" ht="18.75" customHeight="1">
      <c r="A33" s="17" t="s">
        <v>58</v>
      </c>
      <c r="B33" s="26">
        <f>+B34</f>
        <v>-101220</v>
      </c>
      <c r="C33" s="26">
        <f aca="true" t="shared" si="11" ref="C33:O33">+C34</f>
        <v>-100720</v>
      </c>
      <c r="D33" s="26">
        <f t="shared" si="11"/>
        <v>-75536</v>
      </c>
      <c r="E33" s="26">
        <f t="shared" si="11"/>
        <v>-14564</v>
      </c>
      <c r="F33" s="26">
        <f t="shared" si="11"/>
        <v>-64700</v>
      </c>
      <c r="G33" s="26">
        <f t="shared" si="11"/>
        <v>-112848</v>
      </c>
      <c r="H33" s="26">
        <f t="shared" si="11"/>
        <v>-94412</v>
      </c>
      <c r="I33" s="26">
        <f t="shared" si="11"/>
        <v>-21960</v>
      </c>
      <c r="J33" s="26">
        <f t="shared" si="11"/>
        <v>-62216</v>
      </c>
      <c r="K33" s="26">
        <f t="shared" si="11"/>
        <v>-75180</v>
      </c>
      <c r="L33" s="26">
        <f t="shared" si="11"/>
        <v>-63400</v>
      </c>
      <c r="M33" s="26">
        <f t="shared" si="11"/>
        <v>-37980</v>
      </c>
      <c r="N33" s="26">
        <f t="shared" si="11"/>
        <v>-28720</v>
      </c>
      <c r="O33" s="26">
        <f t="shared" si="11"/>
        <v>-853456</v>
      </c>
    </row>
    <row r="34" spans="1:26" ht="18.75" customHeight="1">
      <c r="A34" s="13" t="s">
        <v>59</v>
      </c>
      <c r="B34" s="20">
        <f>ROUND(-B9*$D$3,2)</f>
        <v>-101220</v>
      </c>
      <c r="C34" s="20">
        <f>ROUND(-C9*$D$3,2)</f>
        <v>-100720</v>
      </c>
      <c r="D34" s="20">
        <f>ROUND(-D9*$D$3,2)</f>
        <v>-75536</v>
      </c>
      <c r="E34" s="20">
        <f>ROUND(-E9*$D$3,2)</f>
        <v>-14564</v>
      </c>
      <c r="F34" s="20">
        <f aca="true" t="shared" si="12" ref="F34:N34">ROUND(-F9*$D$3,2)</f>
        <v>-64700</v>
      </c>
      <c r="G34" s="20">
        <f t="shared" si="12"/>
        <v>-112848</v>
      </c>
      <c r="H34" s="20">
        <f t="shared" si="12"/>
        <v>-94412</v>
      </c>
      <c r="I34" s="20">
        <f>ROUND(-I9*$D$3,2)</f>
        <v>-21960</v>
      </c>
      <c r="J34" s="20">
        <f>ROUND(-J9*$D$3,2)</f>
        <v>-62216</v>
      </c>
      <c r="K34" s="20">
        <f>ROUND(-K9*$D$3,2)</f>
        <v>-75180</v>
      </c>
      <c r="L34" s="20">
        <f>ROUND(-L9*$D$3,2)</f>
        <v>-63400</v>
      </c>
      <c r="M34" s="20">
        <f t="shared" si="12"/>
        <v>-37980</v>
      </c>
      <c r="N34" s="20">
        <f t="shared" si="12"/>
        <v>-28720</v>
      </c>
      <c r="O34" s="44">
        <f aca="true" t="shared" si="13" ref="O34:O45">SUM(B34:N34)</f>
        <v>-853456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-30510.88</v>
      </c>
      <c r="C35" s="26">
        <f t="shared" si="14"/>
        <v>-14296.92</v>
      </c>
      <c r="D35" s="26">
        <f t="shared" si="14"/>
        <v>-111766.53</v>
      </c>
      <c r="E35" s="26">
        <f t="shared" si="14"/>
        <v>-17460.01</v>
      </c>
      <c r="F35" s="26">
        <f t="shared" si="14"/>
        <v>-28022.32</v>
      </c>
      <c r="G35" s="26">
        <f t="shared" si="14"/>
        <v>-34647.920000000006</v>
      </c>
      <c r="H35" s="26">
        <f t="shared" si="14"/>
        <v>-18419.93</v>
      </c>
      <c r="I35" s="26">
        <f t="shared" si="14"/>
        <v>-12687.529999999999</v>
      </c>
      <c r="J35" s="26">
        <f t="shared" si="14"/>
        <v>-44766.77</v>
      </c>
      <c r="K35" s="26">
        <f t="shared" si="14"/>
        <v>-23074.31</v>
      </c>
      <c r="L35" s="26">
        <f>SUM(L36:L41)</f>
        <v>-38077.38999999999</v>
      </c>
      <c r="M35" s="26">
        <f>SUM(M36:M41)</f>
        <v>-5115.91</v>
      </c>
      <c r="N35" s="26">
        <f>SUM(N36:N41)</f>
        <v>-8978.28</v>
      </c>
      <c r="O35" s="26">
        <f t="shared" si="13"/>
        <v>-387824.70000000007</v>
      </c>
    </row>
    <row r="36" spans="1:26" ht="18.75" customHeight="1">
      <c r="A36" s="13" t="s">
        <v>61</v>
      </c>
      <c r="B36" s="24">
        <v>-30510.88</v>
      </c>
      <c r="C36" s="24">
        <v>-14296.92</v>
      </c>
      <c r="D36" s="24">
        <v>-62052.22</v>
      </c>
      <c r="E36" s="24">
        <v>-17460.01</v>
      </c>
      <c r="F36" s="24">
        <v>-22921.02</v>
      </c>
      <c r="G36" s="24">
        <v>-26515.49</v>
      </c>
      <c r="H36" s="24">
        <v>-18419.93</v>
      </c>
      <c r="I36" s="24">
        <v>-10160.56</v>
      </c>
      <c r="J36" s="24">
        <v>-34902</v>
      </c>
      <c r="K36" s="24">
        <v>-23074.31</v>
      </c>
      <c r="L36" s="24">
        <v>-23410.76</v>
      </c>
      <c r="M36" s="24">
        <v>-5115.91</v>
      </c>
      <c r="N36" s="24">
        <v>-8978.28</v>
      </c>
      <c r="O36" s="24">
        <f t="shared" si="13"/>
        <v>-297818.29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-22500-24157.9</f>
        <v>-46657.9</v>
      </c>
      <c r="E38" s="24">
        <v>0</v>
      </c>
      <c r="F38" s="24">
        <v>-4500</v>
      </c>
      <c r="G38" s="24">
        <v>-7500</v>
      </c>
      <c r="H38" s="24">
        <v>0</v>
      </c>
      <c r="I38" s="24">
        <v>-2500</v>
      </c>
      <c r="J38" s="24">
        <v>-9000</v>
      </c>
      <c r="K38" s="24">
        <v>0</v>
      </c>
      <c r="L38" s="24">
        <v>-13000</v>
      </c>
      <c r="M38" s="24">
        <v>0</v>
      </c>
      <c r="N38" s="24">
        <v>0</v>
      </c>
      <c r="O38" s="24">
        <f t="shared" si="13"/>
        <v>-83157.9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-3056.41</v>
      </c>
      <c r="E39" s="24">
        <v>0</v>
      </c>
      <c r="F39" s="24">
        <v>-601.3</v>
      </c>
      <c r="G39" s="24">
        <v>-632.43</v>
      </c>
      <c r="H39" s="24">
        <v>0</v>
      </c>
      <c r="I39" s="24">
        <v>-26.97</v>
      </c>
      <c r="J39" s="24">
        <v>-864.77</v>
      </c>
      <c r="K39" s="24">
        <v>0</v>
      </c>
      <c r="L39" s="24">
        <v>-1666.63</v>
      </c>
      <c r="M39" s="24">
        <v>0</v>
      </c>
      <c r="N39" s="24">
        <v>0</v>
      </c>
      <c r="O39" s="21">
        <f t="shared" si="13"/>
        <v>-6848.510000000001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1040143.7312000002</v>
      </c>
      <c r="C46" s="29">
        <f t="shared" si="15"/>
        <v>776519.5589999999</v>
      </c>
      <c r="D46" s="29">
        <f t="shared" si="15"/>
        <v>629586.4414000001</v>
      </c>
      <c r="E46" s="29">
        <f t="shared" si="15"/>
        <v>187819.42769999997</v>
      </c>
      <c r="F46" s="29">
        <f t="shared" si="15"/>
        <v>712123.342</v>
      </c>
      <c r="G46" s="29">
        <f t="shared" si="15"/>
        <v>841842.7837999999</v>
      </c>
      <c r="H46" s="29">
        <f t="shared" si="15"/>
        <v>676182.8964000002</v>
      </c>
      <c r="I46" s="29">
        <f t="shared" si="15"/>
        <v>162798.6716</v>
      </c>
      <c r="J46" s="29">
        <f t="shared" si="15"/>
        <v>863837.5976</v>
      </c>
      <c r="K46" s="29">
        <f t="shared" si="15"/>
        <v>719515.9920000001</v>
      </c>
      <c r="L46" s="29">
        <f t="shared" si="15"/>
        <v>848938.6137999999</v>
      </c>
      <c r="M46" s="29">
        <f t="shared" si="15"/>
        <v>430087.48750000005</v>
      </c>
      <c r="N46" s="29">
        <f t="shared" si="15"/>
        <v>226785.7177</v>
      </c>
      <c r="O46" s="29">
        <f>SUM(B46:N46)</f>
        <v>8116182.261700001</v>
      </c>
      <c r="P46" s="67"/>
      <c r="Q46" s="69"/>
      <c r="T46"/>
      <c r="U46"/>
      <c r="V46"/>
      <c r="W46"/>
      <c r="X46"/>
      <c r="Y46"/>
      <c r="Z46"/>
    </row>
    <row r="47" spans="1:19" ht="15" customHeight="1">
      <c r="A47" s="33"/>
      <c r="B47" s="68"/>
      <c r="C47" s="45"/>
      <c r="D47" s="45"/>
      <c r="E47" s="45"/>
      <c r="F47" s="45"/>
      <c r="G47" s="45"/>
      <c r="H47" s="45"/>
      <c r="I47" s="68"/>
      <c r="J47" s="45"/>
      <c r="K47" s="45"/>
      <c r="L47" s="45"/>
      <c r="M47" s="45"/>
      <c r="N47" s="45"/>
      <c r="O47" s="46"/>
      <c r="P47" s="69"/>
      <c r="Q47" s="65"/>
      <c r="R47" s="67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6"/>
    </row>
    <row r="49" spans="1:17" ht="18.75" customHeight="1">
      <c r="A49" s="2" t="s">
        <v>71</v>
      </c>
      <c r="B49" s="35">
        <f>SUM(B50:B63)</f>
        <v>1040143.73</v>
      </c>
      <c r="C49" s="35">
        <f aca="true" t="shared" si="16" ref="C49:N49">SUM(C50:C63)</f>
        <v>776519.55</v>
      </c>
      <c r="D49" s="35">
        <f t="shared" si="16"/>
        <v>629586.44</v>
      </c>
      <c r="E49" s="35">
        <f t="shared" si="16"/>
        <v>187819.43</v>
      </c>
      <c r="F49" s="35">
        <f t="shared" si="16"/>
        <v>712123.34</v>
      </c>
      <c r="G49" s="35">
        <f t="shared" si="16"/>
        <v>841842.78</v>
      </c>
      <c r="H49" s="35">
        <f t="shared" si="16"/>
        <v>676182.9</v>
      </c>
      <c r="I49" s="35">
        <f t="shared" si="16"/>
        <v>162798.67</v>
      </c>
      <c r="J49" s="35">
        <f t="shared" si="16"/>
        <v>863837.6</v>
      </c>
      <c r="K49" s="35">
        <f t="shared" si="16"/>
        <v>719515.99</v>
      </c>
      <c r="L49" s="35">
        <f t="shared" si="16"/>
        <v>848938.61</v>
      </c>
      <c r="M49" s="35">
        <f t="shared" si="16"/>
        <v>430087.49</v>
      </c>
      <c r="N49" s="35">
        <f t="shared" si="16"/>
        <v>226785.72</v>
      </c>
      <c r="O49" s="29">
        <f>SUM(O50:O63)</f>
        <v>8116182.25</v>
      </c>
      <c r="Q49" s="66"/>
    </row>
    <row r="50" spans="1:18" ht="18.75" customHeight="1">
      <c r="A50" s="17" t="s">
        <v>39</v>
      </c>
      <c r="B50" s="35">
        <v>208840</v>
      </c>
      <c r="C50" s="35">
        <v>219246.49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428086.49</v>
      </c>
      <c r="P50"/>
      <c r="Q50" s="66"/>
      <c r="R50" s="67"/>
    </row>
    <row r="51" spans="1:16" ht="18.75" customHeight="1">
      <c r="A51" s="17" t="s">
        <v>40</v>
      </c>
      <c r="B51" s="35">
        <v>831303.73</v>
      </c>
      <c r="C51" s="35">
        <v>557273.06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1388576.79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629586.44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629586.44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187819.43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187819.43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712123.34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712123.34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841842.78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841842.78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676182.9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676182.9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162798.67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162798.67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863837.6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863837.6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719515.99</v>
      </c>
      <c r="L59" s="34">
        <v>0</v>
      </c>
      <c r="M59" s="34">
        <v>0</v>
      </c>
      <c r="N59" s="34">
        <v>0</v>
      </c>
      <c r="O59" s="29">
        <f t="shared" si="17"/>
        <v>719515.99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848938.61</v>
      </c>
      <c r="M60" s="34">
        <v>0</v>
      </c>
      <c r="N60" s="34">
        <v>0</v>
      </c>
      <c r="O60" s="26">
        <f t="shared" si="17"/>
        <v>848938.61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430087.49</v>
      </c>
      <c r="N61" s="34">
        <v>0</v>
      </c>
      <c r="O61" s="29">
        <f t="shared" si="17"/>
        <v>430087.49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226785.72</v>
      </c>
      <c r="O62" s="26">
        <f t="shared" si="17"/>
        <v>226785.72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2.450506589502985</v>
      </c>
      <c r="C67" s="42">
        <v>2.6123798273775063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1.7706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2.1884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4" ht="21" customHeight="1">
      <c r="A80" s="60" t="s">
        <v>51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1:14" ht="15.75">
      <c r="A81" s="70" t="s">
        <v>93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2:9" ht="14.25">
      <c r="B82" s="63"/>
      <c r="H82" s="39"/>
      <c r="I82" s="39"/>
    </row>
    <row r="83" ht="14.25">
      <c r="B83" s="63"/>
    </row>
    <row r="84" spans="8:12" ht="14.25">
      <c r="H84" s="40"/>
      <c r="I84" s="40"/>
      <c r="J84" s="41"/>
      <c r="K84" s="41"/>
      <c r="L84" s="41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2018-12-13T16:01:38Z</dcterms:modified>
  <cp:category/>
  <cp:version/>
  <cp:contentType/>
  <cp:contentStatus/>
</cp:coreProperties>
</file>