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<sst xmlns="http://schemas.openxmlformats.org/spreadsheetml/2006/main" count="99" uniqueCount="97">
  <si>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</si>
  <si>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</si>
  <si>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</si>
  <si>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</si>
  <si>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</si>
  <si>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</si>
  <si>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</si>
  <si>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</si>
  <si>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</si>
  <si>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</si>
  <si>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</si>
  <si>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</si>
  <si>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</si>
  <si>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</si>
  <si>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</si>
  <si>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</si>
  <si>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</si>
  <si>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</si>
  <si>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</si>
  <si>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</si>
  <si>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</si>
  <si>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</si>
  <si>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</si>
  <si>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</si>
  <si>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</si>
  <si>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</si>
  <si>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</si>
  <si>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</si>
  <si>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</si>
  <si>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</si>
  <si>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</si>
  <si>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</si>
  <si>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</si>
  <si>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</si>
  <si>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</si>
  <si>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</si>
  <si>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</si>
  <si>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</si>
  <si>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</si>
  <si>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</si>
  <si>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</si>
  <si>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</si>
  <si>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</si>
  <si>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</si>
  <si>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</si>
  <si>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</si>
  <si>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</si>
  <si>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</si>
  <si>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</si>
  <si>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</si>
  <si>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</si>
  <si>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</si>
  <si>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</si>
  <si>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</si>
  <si>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</si>
  <si>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</si>
  <si>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</si>
  <si>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</si>
  <si>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</si>
  <si>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</si>
  <si>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</si>
  <si>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</si>
  <si>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</si>
  <si>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</si>
  <si>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</si>
  <si>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</si>
  <si>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</si>
  <si>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</si>
  <si>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</si>
  <si>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</si>
  <si>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</si>
  <si>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</si>
  <si>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</si>
  <si>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</si>
  <si>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</si>
  <si>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</si>
  <si>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</si>
  <si>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</si>
  <si>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</si>
  <si>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</si>
  <si>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</si>
  <si>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</si>
  <si>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</si>
  <si>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</si>
  <si>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</si>
  <si>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</si>
  <si>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</si>
  <si>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</si>
  <si>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</si>
  <si>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</si>
  <si>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</si>
  <si>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</si>
  <si>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</si>
  <si>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</si>
  <si>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</si>
  <si>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</si>
  <si>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01/12/18 - VENCIMENTO 07/12/18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</si>
</sst>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373874</v>
      </c>
      <c r="C7" s="10">
        <f t="shared" si="0"/>
        <v>250308</v>
      </c>
      <c r="D7" s="10">
        <f t="shared" si="0"/>
        <v>312619</v>
      </c>
      <c r="E7" s="10">
        <f t="shared" si="0"/>
        <v>51835</v>
      </c>
      <c r="F7" s="10">
        <f t="shared" si="0"/>
        <v>251767</v>
      </c>
      <c r="G7" s="10">
        <f t="shared" si="0"/>
        <v>378364</v>
      </c>
      <c r="H7" s="10">
        <f t="shared" si="0"/>
        <v>245641</v>
      </c>
      <c r="I7" s="10">
        <f t="shared" si="0"/>
        <v>56617</v>
      </c>
      <c r="J7" s="10">
        <f t="shared" si="0"/>
        <v>318787</v>
      </c>
      <c r="K7" s="10">
        <f t="shared" si="0"/>
        <v>234223</v>
      </c>
      <c r="L7" s="10">
        <f t="shared" si="0"/>
        <v>291880</v>
      </c>
      <c r="M7" s="10">
        <f t="shared" si="0"/>
        <v>97154</v>
      </c>
      <c r="N7" s="10">
        <f t="shared" si="0"/>
        <v>63029</v>
      </c>
      <c r="O7" s="10">
        <f>+O8+O18+O22</f>
        <v>2926098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179429</v>
      </c>
      <c r="C8" s="12">
        <f t="shared" si="1"/>
        <v>128553</v>
      </c>
      <c r="D8" s="12">
        <f t="shared" si="1"/>
        <v>167234</v>
      </c>
      <c r="E8" s="12">
        <f t="shared" si="1"/>
        <v>25530</v>
      </c>
      <c r="F8" s="12">
        <f t="shared" si="1"/>
        <v>127478</v>
      </c>
      <c r="G8" s="12">
        <f t="shared" si="1"/>
        <v>193051</v>
      </c>
      <c r="H8" s="12">
        <f t="shared" si="1"/>
        <v>123122</v>
      </c>
      <c r="I8" s="12">
        <f t="shared" si="1"/>
        <v>28802</v>
      </c>
      <c r="J8" s="12">
        <f t="shared" si="1"/>
        <v>162596</v>
      </c>
      <c r="K8" s="12">
        <f t="shared" si="1"/>
        <v>120545</v>
      </c>
      <c r="L8" s="12">
        <f t="shared" si="1"/>
        <v>148199</v>
      </c>
      <c r="M8" s="12">
        <f t="shared" si="1"/>
        <v>53440</v>
      </c>
      <c r="N8" s="12">
        <f t="shared" si="1"/>
        <v>37161</v>
      </c>
      <c r="O8" s="12">
        <f>SUM(B8:N8)</f>
        <v>1495140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22561</v>
      </c>
      <c r="C9" s="14">
        <v>21071</v>
      </c>
      <c r="D9" s="14">
        <v>17938</v>
      </c>
      <c r="E9" s="14">
        <v>3104</v>
      </c>
      <c r="F9" s="14">
        <v>14734</v>
      </c>
      <c r="G9" s="14">
        <v>24728</v>
      </c>
      <c r="H9" s="14">
        <v>20803</v>
      </c>
      <c r="I9" s="14">
        <v>4581</v>
      </c>
      <c r="J9" s="14">
        <v>14908</v>
      </c>
      <c r="K9" s="14">
        <v>17549</v>
      </c>
      <c r="L9" s="14">
        <v>15338</v>
      </c>
      <c r="M9" s="14">
        <v>7288</v>
      </c>
      <c r="N9" s="14">
        <v>5649</v>
      </c>
      <c r="O9" s="12">
        <f aca="true" t="shared" si="2" ref="O9:O17">SUM(B9:N9)</f>
        <v>190252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149581</v>
      </c>
      <c r="C10" s="14">
        <f>C11+C12+C13</f>
        <v>102342</v>
      </c>
      <c r="D10" s="14">
        <f>D11+D12+D13</f>
        <v>143199</v>
      </c>
      <c r="E10" s="14">
        <f>E11+E12+E13</f>
        <v>21455</v>
      </c>
      <c r="F10" s="14">
        <f aca="true" t="shared" si="3" ref="F10:N10">F11+F12+F13</f>
        <v>107424</v>
      </c>
      <c r="G10" s="14">
        <f t="shared" si="3"/>
        <v>159741</v>
      </c>
      <c r="H10" s="14">
        <f>H11+H12+H13</f>
        <v>97628</v>
      </c>
      <c r="I10" s="14">
        <f>I11+I12+I13</f>
        <v>23062</v>
      </c>
      <c r="J10" s="14">
        <f>J11+J12+J13</f>
        <v>140099</v>
      </c>
      <c r="K10" s="14">
        <f>K11+K12+K13</f>
        <v>97849</v>
      </c>
      <c r="L10" s="14">
        <f>L11+L12+L13</f>
        <v>125867</v>
      </c>
      <c r="M10" s="14">
        <f t="shared" si="3"/>
        <v>44140</v>
      </c>
      <c r="N10" s="14">
        <f t="shared" si="3"/>
        <v>30390</v>
      </c>
      <c r="O10" s="12">
        <f t="shared" si="2"/>
        <v>1242777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72946</v>
      </c>
      <c r="C11" s="14">
        <v>50611</v>
      </c>
      <c r="D11" s="14">
        <v>69512</v>
      </c>
      <c r="E11" s="14">
        <v>10382</v>
      </c>
      <c r="F11" s="14">
        <v>51655</v>
      </c>
      <c r="G11" s="14">
        <v>77141</v>
      </c>
      <c r="H11" s="14">
        <v>48901</v>
      </c>
      <c r="I11" s="14">
        <v>11762</v>
      </c>
      <c r="J11" s="14">
        <v>68804</v>
      </c>
      <c r="K11" s="14">
        <v>46703</v>
      </c>
      <c r="L11" s="14">
        <v>58472</v>
      </c>
      <c r="M11" s="14">
        <v>19878</v>
      </c>
      <c r="N11" s="14">
        <v>13541</v>
      </c>
      <c r="O11" s="12">
        <f t="shared" si="2"/>
        <v>600308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70953</v>
      </c>
      <c r="C12" s="14">
        <v>46628</v>
      </c>
      <c r="D12" s="14">
        <v>69804</v>
      </c>
      <c r="E12" s="14">
        <v>10227</v>
      </c>
      <c r="F12" s="14">
        <v>51249</v>
      </c>
      <c r="G12" s="14">
        <v>74641</v>
      </c>
      <c r="H12" s="14">
        <v>44858</v>
      </c>
      <c r="I12" s="14">
        <v>10409</v>
      </c>
      <c r="J12" s="14">
        <v>67394</v>
      </c>
      <c r="K12" s="14">
        <v>47563</v>
      </c>
      <c r="L12" s="14">
        <v>62686</v>
      </c>
      <c r="M12" s="14">
        <v>22758</v>
      </c>
      <c r="N12" s="14">
        <v>15894</v>
      </c>
      <c r="O12" s="12">
        <f t="shared" si="2"/>
        <v>595064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5682</v>
      </c>
      <c r="C13" s="14">
        <v>5103</v>
      </c>
      <c r="D13" s="14">
        <v>3883</v>
      </c>
      <c r="E13" s="14">
        <v>846</v>
      </c>
      <c r="F13" s="14">
        <v>4520</v>
      </c>
      <c r="G13" s="14">
        <v>7959</v>
      </c>
      <c r="H13" s="14">
        <v>3869</v>
      </c>
      <c r="I13" s="14">
        <v>891</v>
      </c>
      <c r="J13" s="14">
        <v>3901</v>
      </c>
      <c r="K13" s="14">
        <v>3583</v>
      </c>
      <c r="L13" s="14">
        <v>4709</v>
      </c>
      <c r="M13" s="14">
        <v>1504</v>
      </c>
      <c r="N13" s="14">
        <v>955</v>
      </c>
      <c r="O13" s="12">
        <f t="shared" si="2"/>
        <v>47405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7287</v>
      </c>
      <c r="C14" s="14">
        <f>C15+C16+C17</f>
        <v>5140</v>
      </c>
      <c r="D14" s="14">
        <f>D15+D16+D17</f>
        <v>6097</v>
      </c>
      <c r="E14" s="14">
        <f>E15+E16+E17</f>
        <v>971</v>
      </c>
      <c r="F14" s="14">
        <f aca="true" t="shared" si="4" ref="F14:N14">F15+F16+F17</f>
        <v>5320</v>
      </c>
      <c r="G14" s="14">
        <f t="shared" si="4"/>
        <v>8582</v>
      </c>
      <c r="H14" s="14">
        <f>H15+H16+H17</f>
        <v>4691</v>
      </c>
      <c r="I14" s="14">
        <f>I15+I16+I17</f>
        <v>1159</v>
      </c>
      <c r="J14" s="14">
        <f>J15+J16+J17</f>
        <v>7589</v>
      </c>
      <c r="K14" s="14">
        <f>K15+K16+K17</f>
        <v>5147</v>
      </c>
      <c r="L14" s="14">
        <f>L15+L16+L17</f>
        <v>6994</v>
      </c>
      <c r="M14" s="14">
        <f t="shared" si="4"/>
        <v>2012</v>
      </c>
      <c r="N14" s="14">
        <f t="shared" si="4"/>
        <v>1122</v>
      </c>
      <c r="O14" s="12">
        <f t="shared" si="2"/>
        <v>62111</v>
      </c>
    </row>
    <row r="15" spans="1:26" ht="18.75" customHeight="1">
      <c r="A15" s="15" t="s">
        <v>13</v>
      </c>
      <c r="B15" s="14">
        <v>7253</v>
      </c>
      <c r="C15" s="14">
        <v>5135</v>
      </c>
      <c r="D15" s="14">
        <v>6094</v>
      </c>
      <c r="E15" s="14">
        <v>970</v>
      </c>
      <c r="F15" s="14">
        <v>5319</v>
      </c>
      <c r="G15" s="14">
        <v>8575</v>
      </c>
      <c r="H15" s="14">
        <v>4683</v>
      </c>
      <c r="I15" s="14">
        <v>1158</v>
      </c>
      <c r="J15" s="14">
        <v>7587</v>
      </c>
      <c r="K15" s="14">
        <v>5137</v>
      </c>
      <c r="L15" s="14">
        <v>6982</v>
      </c>
      <c r="M15" s="14">
        <v>2009</v>
      </c>
      <c r="N15" s="14">
        <v>1119</v>
      </c>
      <c r="O15" s="12">
        <f t="shared" si="2"/>
        <v>62021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24</v>
      </c>
      <c r="C16" s="14">
        <v>4</v>
      </c>
      <c r="D16" s="14">
        <v>2</v>
      </c>
      <c r="E16" s="14">
        <v>0</v>
      </c>
      <c r="F16" s="14">
        <v>0</v>
      </c>
      <c r="G16" s="14">
        <v>2</v>
      </c>
      <c r="H16" s="14">
        <v>7</v>
      </c>
      <c r="I16" s="14">
        <v>1</v>
      </c>
      <c r="J16" s="14">
        <v>1</v>
      </c>
      <c r="K16" s="14">
        <v>8</v>
      </c>
      <c r="L16" s="14">
        <v>4</v>
      </c>
      <c r="M16" s="14">
        <v>1</v>
      </c>
      <c r="N16" s="14">
        <v>1</v>
      </c>
      <c r="O16" s="12">
        <f t="shared" si="2"/>
        <v>55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1</v>
      </c>
      <c r="D17" s="14">
        <v>1</v>
      </c>
      <c r="E17" s="14">
        <v>1</v>
      </c>
      <c r="F17" s="14">
        <v>1</v>
      </c>
      <c r="G17" s="14">
        <v>5</v>
      </c>
      <c r="H17" s="14">
        <v>1</v>
      </c>
      <c r="I17" s="14">
        <v>0</v>
      </c>
      <c r="J17" s="14">
        <v>1</v>
      </c>
      <c r="K17" s="14">
        <v>2</v>
      </c>
      <c r="L17" s="14">
        <v>8</v>
      </c>
      <c r="M17" s="14">
        <v>2</v>
      </c>
      <c r="N17" s="14">
        <v>2</v>
      </c>
      <c r="O17" s="12">
        <f t="shared" si="2"/>
        <v>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100256</v>
      </c>
      <c r="C18" s="18">
        <f>C19+C20+C21</f>
        <v>57501</v>
      </c>
      <c r="D18" s="18">
        <f>D19+D20+D21</f>
        <v>65593</v>
      </c>
      <c r="E18" s="18">
        <f>E19+E20+E21</f>
        <v>11042</v>
      </c>
      <c r="F18" s="18">
        <f aca="true" t="shared" si="5" ref="F18:N18">F19+F20+F21</f>
        <v>56781</v>
      </c>
      <c r="G18" s="18">
        <f t="shared" si="5"/>
        <v>82526</v>
      </c>
      <c r="H18" s="18">
        <f>H19+H20+H21</f>
        <v>59377</v>
      </c>
      <c r="I18" s="18">
        <f>I19+I20+I21</f>
        <v>13577</v>
      </c>
      <c r="J18" s="18">
        <f>J19+J20+J21</f>
        <v>81590</v>
      </c>
      <c r="K18" s="18">
        <f>K19+K20+K21</f>
        <v>53194</v>
      </c>
      <c r="L18" s="18">
        <f>L19+L20+L21</f>
        <v>85775</v>
      </c>
      <c r="M18" s="18">
        <f t="shared" si="5"/>
        <v>26151</v>
      </c>
      <c r="N18" s="18">
        <f t="shared" si="5"/>
        <v>15555</v>
      </c>
      <c r="O18" s="12">
        <f aca="true" t="shared" si="6" ref="O18:O24">SUM(B18:N18)</f>
        <v>708918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52102</v>
      </c>
      <c r="C19" s="14">
        <v>31909</v>
      </c>
      <c r="D19" s="14">
        <v>33305</v>
      </c>
      <c r="E19" s="14">
        <v>5940</v>
      </c>
      <c r="F19" s="14">
        <v>29873</v>
      </c>
      <c r="G19" s="14">
        <v>42615</v>
      </c>
      <c r="H19" s="14">
        <v>32685</v>
      </c>
      <c r="I19" s="14">
        <v>7686</v>
      </c>
      <c r="J19" s="14">
        <v>43147</v>
      </c>
      <c r="K19" s="14">
        <v>27365</v>
      </c>
      <c r="L19" s="14">
        <v>42352</v>
      </c>
      <c r="M19" s="14">
        <v>12979</v>
      </c>
      <c r="N19" s="14">
        <v>7548</v>
      </c>
      <c r="O19" s="12">
        <f t="shared" si="6"/>
        <v>369506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45198</v>
      </c>
      <c r="C20" s="14">
        <v>23432</v>
      </c>
      <c r="D20" s="14">
        <v>30740</v>
      </c>
      <c r="E20" s="14">
        <v>4762</v>
      </c>
      <c r="F20" s="14">
        <v>25131</v>
      </c>
      <c r="G20" s="14">
        <v>36986</v>
      </c>
      <c r="H20" s="14">
        <v>25020</v>
      </c>
      <c r="I20" s="14">
        <v>5532</v>
      </c>
      <c r="J20" s="14">
        <v>36644</v>
      </c>
      <c r="K20" s="14">
        <v>24406</v>
      </c>
      <c r="L20" s="14">
        <v>40961</v>
      </c>
      <c r="M20" s="14">
        <v>12472</v>
      </c>
      <c r="N20" s="14">
        <v>7631</v>
      </c>
      <c r="O20" s="12">
        <f t="shared" si="6"/>
        <v>318915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2956</v>
      </c>
      <c r="C21" s="14">
        <v>2160</v>
      </c>
      <c r="D21" s="14">
        <v>1548</v>
      </c>
      <c r="E21" s="14">
        <v>340</v>
      </c>
      <c r="F21" s="14">
        <v>1777</v>
      </c>
      <c r="G21" s="14">
        <v>2925</v>
      </c>
      <c r="H21" s="14">
        <v>1672</v>
      </c>
      <c r="I21" s="14">
        <v>359</v>
      </c>
      <c r="J21" s="14">
        <v>1799</v>
      </c>
      <c r="K21" s="14">
        <v>1423</v>
      </c>
      <c r="L21" s="14">
        <v>2462</v>
      </c>
      <c r="M21" s="14">
        <v>700</v>
      </c>
      <c r="N21" s="14">
        <v>376</v>
      </c>
      <c r="O21" s="12">
        <f t="shared" si="6"/>
        <v>20497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94189</v>
      </c>
      <c r="C22" s="14">
        <f>C23+C24</f>
        <v>64254</v>
      </c>
      <c r="D22" s="14">
        <f>D23+D24</f>
        <v>79792</v>
      </c>
      <c r="E22" s="14">
        <f>E23+E24</f>
        <v>15263</v>
      </c>
      <c r="F22" s="14">
        <f aca="true" t="shared" si="7" ref="F22:N22">F23+F24</f>
        <v>67508</v>
      </c>
      <c r="G22" s="14">
        <f t="shared" si="7"/>
        <v>102787</v>
      </c>
      <c r="H22" s="14">
        <f>H23+H24</f>
        <v>63142</v>
      </c>
      <c r="I22" s="14">
        <f>I23+I24</f>
        <v>14238</v>
      </c>
      <c r="J22" s="14">
        <f>J23+J24</f>
        <v>74601</v>
      </c>
      <c r="K22" s="14">
        <f>K23+K24</f>
        <v>60484</v>
      </c>
      <c r="L22" s="14">
        <f>L23+L24</f>
        <v>57906</v>
      </c>
      <c r="M22" s="14">
        <f t="shared" si="7"/>
        <v>17563</v>
      </c>
      <c r="N22" s="14">
        <f t="shared" si="7"/>
        <v>10313</v>
      </c>
      <c r="O22" s="12">
        <f t="shared" si="6"/>
        <v>722040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56698</v>
      </c>
      <c r="C23" s="14">
        <v>43311</v>
      </c>
      <c r="D23" s="14">
        <v>50112</v>
      </c>
      <c r="E23" s="14">
        <v>10288</v>
      </c>
      <c r="F23" s="14">
        <v>44961</v>
      </c>
      <c r="G23" s="14">
        <v>70108</v>
      </c>
      <c r="H23" s="14">
        <v>43149</v>
      </c>
      <c r="I23" s="14">
        <v>10311</v>
      </c>
      <c r="J23" s="14">
        <v>44669</v>
      </c>
      <c r="K23" s="14">
        <v>38205</v>
      </c>
      <c r="L23" s="14">
        <v>37502</v>
      </c>
      <c r="M23" s="14">
        <v>11118</v>
      </c>
      <c r="N23" s="14">
        <v>6004</v>
      </c>
      <c r="O23" s="12">
        <f t="shared" si="6"/>
        <v>466436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37491</v>
      </c>
      <c r="C24" s="14">
        <v>20943</v>
      </c>
      <c r="D24" s="14">
        <v>29680</v>
      </c>
      <c r="E24" s="14">
        <v>4975</v>
      </c>
      <c r="F24" s="14">
        <v>22547</v>
      </c>
      <c r="G24" s="14">
        <v>32679</v>
      </c>
      <c r="H24" s="14">
        <v>19993</v>
      </c>
      <c r="I24" s="14">
        <v>3927</v>
      </c>
      <c r="J24" s="14">
        <v>29932</v>
      </c>
      <c r="K24" s="14">
        <v>22279</v>
      </c>
      <c r="L24" s="14">
        <v>20404</v>
      </c>
      <c r="M24" s="14">
        <v>6445</v>
      </c>
      <c r="N24" s="14">
        <v>4309</v>
      </c>
      <c r="O24" s="12">
        <f t="shared" si="6"/>
        <v>255604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821789.5744</v>
      </c>
      <c r="C28" s="56">
        <f aca="true" t="shared" si="8" ref="C28:N28">C29+C30</f>
        <v>582253.5848</v>
      </c>
      <c r="D28" s="56">
        <f t="shared" si="8"/>
        <v>624577.6333000001</v>
      </c>
      <c r="E28" s="56">
        <f t="shared" si="8"/>
        <v>153395.3155</v>
      </c>
      <c r="F28" s="56">
        <f t="shared" si="8"/>
        <v>574487.4205</v>
      </c>
      <c r="G28" s="56">
        <f t="shared" si="8"/>
        <v>674598.6183999999</v>
      </c>
      <c r="H28" s="56">
        <f t="shared" si="8"/>
        <v>535951.8616000001</v>
      </c>
      <c r="I28" s="56">
        <f t="shared" si="8"/>
        <v>123900.6428</v>
      </c>
      <c r="J28" s="56">
        <f t="shared" si="8"/>
        <v>703976.8358</v>
      </c>
      <c r="K28" s="56">
        <f t="shared" si="8"/>
        <v>597393.7358</v>
      </c>
      <c r="L28" s="56">
        <f t="shared" si="8"/>
        <v>720801.882</v>
      </c>
      <c r="M28" s="56">
        <f t="shared" si="8"/>
        <v>303173.571</v>
      </c>
      <c r="N28" s="56">
        <f t="shared" si="8"/>
        <v>167591.9299</v>
      </c>
      <c r="O28" s="56">
        <f>SUM(B28:N28)</f>
        <v>6583892.605799999</v>
      </c>
      <c r="Q28" s="64"/>
    </row>
    <row r="29" spans="1:15" ht="18.75" customHeight="1">
      <c r="A29" s="54" t="s">
        <v>57</v>
      </c>
      <c r="B29" s="52">
        <f aca="true" t="shared" si="9" ref="B29:N29">B26*B7</f>
        <v>817139.0144</v>
      </c>
      <c r="C29" s="52">
        <f t="shared" si="9"/>
        <v>575232.8147999999</v>
      </c>
      <c r="D29" s="52">
        <f t="shared" si="9"/>
        <v>612952.0733</v>
      </c>
      <c r="E29" s="52">
        <f t="shared" si="9"/>
        <v>153395.3155</v>
      </c>
      <c r="F29" s="52">
        <f t="shared" si="9"/>
        <v>566853.4005</v>
      </c>
      <c r="G29" s="52">
        <f t="shared" si="9"/>
        <v>669931.2984</v>
      </c>
      <c r="H29" s="52">
        <f t="shared" si="9"/>
        <v>532451.4316</v>
      </c>
      <c r="I29" s="52">
        <f t="shared" si="9"/>
        <v>123900.6428</v>
      </c>
      <c r="J29" s="52">
        <f t="shared" si="9"/>
        <v>692851.6658</v>
      </c>
      <c r="K29" s="52">
        <f t="shared" si="9"/>
        <v>581950.4658</v>
      </c>
      <c r="L29" s="52">
        <f t="shared" si="9"/>
        <v>709677.032</v>
      </c>
      <c r="M29" s="52">
        <f t="shared" si="9"/>
        <v>297922.741</v>
      </c>
      <c r="N29" s="52">
        <f t="shared" si="9"/>
        <v>165331.3699</v>
      </c>
      <c r="O29" s="53">
        <f>SUM(B29:N29)</f>
        <v>6499589.2658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7634.02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84303.34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-90244</v>
      </c>
      <c r="C32" s="25">
        <f t="shared" si="10"/>
        <v>-84284</v>
      </c>
      <c r="D32" s="25">
        <f t="shared" si="10"/>
        <v>-90640.56</v>
      </c>
      <c r="E32" s="25">
        <f t="shared" si="10"/>
        <v>-12416</v>
      </c>
      <c r="F32" s="25">
        <f t="shared" si="10"/>
        <v>-59436</v>
      </c>
      <c r="G32" s="25">
        <f t="shared" si="10"/>
        <v>-99412</v>
      </c>
      <c r="H32" s="25">
        <f t="shared" si="10"/>
        <v>-83212</v>
      </c>
      <c r="I32" s="25">
        <f t="shared" si="10"/>
        <v>-19824</v>
      </c>
      <c r="J32" s="25">
        <f t="shared" si="10"/>
        <v>-59632</v>
      </c>
      <c r="K32" s="25">
        <f t="shared" si="10"/>
        <v>-70196</v>
      </c>
      <c r="L32" s="25">
        <f t="shared" si="10"/>
        <v>-61352</v>
      </c>
      <c r="M32" s="25">
        <f t="shared" si="10"/>
        <v>-29152</v>
      </c>
      <c r="N32" s="25">
        <f t="shared" si="10"/>
        <v>-22596</v>
      </c>
      <c r="O32" s="25">
        <f t="shared" si="10"/>
        <v>-782396.56</v>
      </c>
    </row>
    <row r="33" spans="1:15" ht="18.75" customHeight="1">
      <c r="A33" s="17" t="s">
        <v>58</v>
      </c>
      <c r="B33" s="26">
        <f>+B34</f>
        <v>-90244</v>
      </c>
      <c r="C33" s="26">
        <f aca="true" t="shared" si="11" ref="C33:O33">+C34</f>
        <v>-84284</v>
      </c>
      <c r="D33" s="26">
        <f t="shared" si="11"/>
        <v>-71752</v>
      </c>
      <c r="E33" s="26">
        <f t="shared" si="11"/>
        <v>-12416</v>
      </c>
      <c r="F33" s="26">
        <f t="shared" si="11"/>
        <v>-58936</v>
      </c>
      <c r="G33" s="26">
        <f t="shared" si="11"/>
        <v>-98912</v>
      </c>
      <c r="H33" s="26">
        <f t="shared" si="11"/>
        <v>-83212</v>
      </c>
      <c r="I33" s="26">
        <f t="shared" si="11"/>
        <v>-18324</v>
      </c>
      <c r="J33" s="26">
        <f t="shared" si="11"/>
        <v>-59632</v>
      </c>
      <c r="K33" s="26">
        <f t="shared" si="11"/>
        <v>-70196</v>
      </c>
      <c r="L33" s="26">
        <f t="shared" si="11"/>
        <v>-61352</v>
      </c>
      <c r="M33" s="26">
        <f t="shared" si="11"/>
        <v>-29152</v>
      </c>
      <c r="N33" s="26">
        <f t="shared" si="11"/>
        <v>-22596</v>
      </c>
      <c r="O33" s="26">
        <f t="shared" si="11"/>
        <v>-761008</v>
      </c>
    </row>
    <row r="34" spans="1:26" ht="18.75" customHeight="1">
      <c r="A34" s="13" t="s">
        <v>59</v>
      </c>
      <c r="B34" s="20">
        <f>ROUND(-B9*$D$3,2)</f>
        <v>-90244</v>
      </c>
      <c r="C34" s="20">
        <f>ROUND(-C9*$D$3,2)</f>
        <v>-84284</v>
      </c>
      <c r="D34" s="20">
        <f>ROUND(-D9*$D$3,2)</f>
        <v>-71752</v>
      </c>
      <c r="E34" s="20">
        <f>ROUND(-E9*$D$3,2)</f>
        <v>-12416</v>
      </c>
      <c r="F34" s="20">
        <f aca="true" t="shared" si="12" ref="F34:N34">ROUND(-F9*$D$3,2)</f>
        <v>-58936</v>
      </c>
      <c r="G34" s="20">
        <f t="shared" si="12"/>
        <v>-98912</v>
      </c>
      <c r="H34" s="20">
        <f t="shared" si="12"/>
        <v>-83212</v>
      </c>
      <c r="I34" s="20">
        <f>ROUND(-I9*$D$3,2)</f>
        <v>-18324</v>
      </c>
      <c r="J34" s="20">
        <f>ROUND(-J9*$D$3,2)</f>
        <v>-59632</v>
      </c>
      <c r="K34" s="20">
        <f>ROUND(-K9*$D$3,2)</f>
        <v>-70196</v>
      </c>
      <c r="L34" s="20">
        <f>ROUND(-L9*$D$3,2)</f>
        <v>-61352</v>
      </c>
      <c r="M34" s="20">
        <f t="shared" si="12"/>
        <v>-29152</v>
      </c>
      <c r="N34" s="20">
        <f t="shared" si="12"/>
        <v>-22596</v>
      </c>
      <c r="O34" s="44">
        <f aca="true" t="shared" si="13" ref="O34:O45">SUM(B34:N34)</f>
        <v>-761008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-18888.56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-21388.56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-500-18388.56</f>
        <v>-18888.56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-21388.56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731545.5744</v>
      </c>
      <c r="C46" s="29">
        <f t="shared" si="15"/>
        <v>497969.58479999995</v>
      </c>
      <c r="D46" s="29">
        <f t="shared" si="15"/>
        <v>533937.0733</v>
      </c>
      <c r="E46" s="29">
        <f t="shared" si="15"/>
        <v>140979.3155</v>
      </c>
      <c r="F46" s="29">
        <f t="shared" si="15"/>
        <v>515051.4205</v>
      </c>
      <c r="G46" s="29">
        <f t="shared" si="15"/>
        <v>575186.6183999999</v>
      </c>
      <c r="H46" s="29">
        <f t="shared" si="15"/>
        <v>452739.86160000006</v>
      </c>
      <c r="I46" s="29">
        <f t="shared" si="15"/>
        <v>104076.6428</v>
      </c>
      <c r="J46" s="29">
        <f t="shared" si="15"/>
        <v>644344.8358</v>
      </c>
      <c r="K46" s="29">
        <f t="shared" si="15"/>
        <v>527197.7358</v>
      </c>
      <c r="L46" s="29">
        <f t="shared" si="15"/>
        <v>659449.882</v>
      </c>
      <c r="M46" s="29">
        <f t="shared" si="15"/>
        <v>274021.571</v>
      </c>
      <c r="N46" s="29">
        <f t="shared" si="15"/>
        <v>144995.9299</v>
      </c>
      <c r="O46" s="29">
        <f>SUM(B46:N46)</f>
        <v>5801496.0458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731545.58</v>
      </c>
      <c r="C49" s="35">
        <f aca="true" t="shared" si="16" ref="C49:N49">SUM(C50:C63)</f>
        <v>497969.57999999996</v>
      </c>
      <c r="D49" s="35">
        <f t="shared" si="16"/>
        <v>533937.07</v>
      </c>
      <c r="E49" s="35">
        <f t="shared" si="16"/>
        <v>140979.32</v>
      </c>
      <c r="F49" s="35">
        <f t="shared" si="16"/>
        <v>515051.42</v>
      </c>
      <c r="G49" s="35">
        <f t="shared" si="16"/>
        <v>575186.62</v>
      </c>
      <c r="H49" s="35">
        <f t="shared" si="16"/>
        <v>452739.86</v>
      </c>
      <c r="I49" s="35">
        <f t="shared" si="16"/>
        <v>104076.64</v>
      </c>
      <c r="J49" s="35">
        <f t="shared" si="16"/>
        <v>644344.84</v>
      </c>
      <c r="K49" s="35">
        <f t="shared" si="16"/>
        <v>527197.74</v>
      </c>
      <c r="L49" s="35">
        <f t="shared" si="16"/>
        <v>659449.88</v>
      </c>
      <c r="M49" s="35">
        <f t="shared" si="16"/>
        <v>274021.57</v>
      </c>
      <c r="N49" s="35">
        <f t="shared" si="16"/>
        <v>144995.93</v>
      </c>
      <c r="O49" s="29">
        <f>SUM(O50:O63)</f>
        <v>5801496.050000001</v>
      </c>
      <c r="Q49" s="66"/>
    </row>
    <row r="50" spans="1:18" ht="18.75" customHeight="1">
      <c r="A50" s="17" t="s">
        <v>39</v>
      </c>
      <c r="B50" s="35">
        <v>136786.24</v>
      </c>
      <c r="C50" s="35">
        <v>138700.71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275486.94999999995</v>
      </c>
      <c r="P50"/>
      <c r="Q50" s="66"/>
      <c r="R50" s="67"/>
    </row>
    <row r="51" spans="1:16" ht="18.75" customHeight="1">
      <c r="A51" s="17" t="s">
        <v>40</v>
      </c>
      <c r="B51" s="35">
        <v>594759.34</v>
      </c>
      <c r="C51" s="35">
        <v>359268.87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954028.21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533937.07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533937.07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140979.32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140979.32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515051.42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515051.42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575186.62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575186.62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452739.86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452739.86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104076.64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104076.64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644344.84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644344.84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527197.74</v>
      </c>
      <c r="L59" s="34">
        <v>0</v>
      </c>
      <c r="M59" s="34">
        <v>0</v>
      </c>
      <c r="N59" s="34">
        <v>0</v>
      </c>
      <c r="O59" s="29">
        <f t="shared" si="17"/>
        <v>527197.74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659449.88</v>
      </c>
      <c r="M60" s="34">
        <v>0</v>
      </c>
      <c r="N60" s="34">
        <v>0</v>
      </c>
      <c r="O60" s="26">
        <f t="shared" si="17"/>
        <v>659449.88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274021.57</v>
      </c>
      <c r="N61" s="34">
        <v>0</v>
      </c>
      <c r="O61" s="29">
        <f t="shared" si="17"/>
        <v>274021.57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144995.93</v>
      </c>
      <c r="O62" s="26">
        <f t="shared" si="17"/>
        <v>144995.93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2.4677219247765887</v>
      </c>
      <c r="C67" s="42">
        <v>2.612185514608341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2018-12-06T18:29:26Z</dcterms:modified>
  <cp:category/>
  <cp:version/>
  <cp:contentType/>
  <cp:contentStatus/>
</cp:coreProperties>
</file>