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<sst xmlns="http://schemas.openxmlformats.org/spreadsheetml/2006/main" count="147" uniqueCount="147">
  <si>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</si>
  <si>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</si>
  <si>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</si>
  <si>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</si>
  <si>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</si>
  <si>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</si>
  <si>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</si>
  <si>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</si>
  <si>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</si>
  <si>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</si>
  <si>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</si>
  <si>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</si>
  <si>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</si>
  <si>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</si>
  <si>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</si>
  <si>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</si>
  <si>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</si>
  <si>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</si>
  <si>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</si>
  <si>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</si>
  <si>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</si>
  <si>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</si>
  <si>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</si>
  <si>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</si>
  <si>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</si>
  <si>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</si>
  <si>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</si>
  <si>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</si>
  <si>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</si>
  <si>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</si>
  <si>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</si>
  <si>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</si>
  <si>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</si>
  <si>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</si>
  <si>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</si>
  <si>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</si>
  <si>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</si>
  <si>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</si>
  <si>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</si>
  <si>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</si>
  <si>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</si>
  <si>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</si>
  <si>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</si>
  <si>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</si>
  <si>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</si>
  <si>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</si>
  <si>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</si>
  <si>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</si>
  <si>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</si>
  <si>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</si>
  <si>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</si>
  <si>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</si>
  <si>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</si>
  <si>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</si>
  <si>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</si>
  <si>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</si>
  <si>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</si>
  <si>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</si>
  <si>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</si>
  <si>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</si>
  <si>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</si>
  <si>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</si>
  <si>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</si>
  <si>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</si>
  <si>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</si>
  <si>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</si>
  <si>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</si>
  <si>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</si>
  <si>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</si>
  <si>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</si>
  <si>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</si>
  <si>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</si>
  <si>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</si>
  <si>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</si>
  <si>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</si>
  <si>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</si>
  <si>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</si>
  <si>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</si>
  <si>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</si>
  <si>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</si>
  <si>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</si>
  <si>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</si>
  <si>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</si>
  <si>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</si>
  <si>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</si>
  <si>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</si>
  <si>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</si>
  <si>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</si>
  <si>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</si>
  <si>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</si>
  <si>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</si>
  <si>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</si>
  <si>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</si>
  <si>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</si>
  <si>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</si>
  <si>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</si>
  <si>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</si>
  <si>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</si>
  <si>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</si>
  <si>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</si>
  <si>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</si>
  <si>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</si>
  <si>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</si>
  <si>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</si>
  <si>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</si>
  <si>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</si>
  <si>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</si>
  <si>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</si>
  <si>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</si>
  <si>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</si>
  <si>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</si>
  <si>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</si>
  <si>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</si>
  <si>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</si>
  <si>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</si>
  <si>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</si>
  <si>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</si>
  <si>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</si>
  <si>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</si>
  <si>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</si>
  <si>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</si>
  <si>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</si>
  <si>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</si>
  <si>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</si>
  <si>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</si>
  <si>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</si>
  <si>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</si>
  <si>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</si>
  <si>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</si>
  <si>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</si>
  <si>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</si>
  <si>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</si>
  <si>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</si>
  <si>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</si>
  <si>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</si>
  <si>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</si>
  <si>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</si>
  <si>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</si>
  <si>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</si>
  <si>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</si>
  <si>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</si>
  <si>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</si>
  <si>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</si>
  <si>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</si>
  <si>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</si>
  <si>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</si>
  <si>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31/12/18 - VENCIMENTO 08/01/19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</si>
</sst>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174938</v>
      </c>
      <c r="C7" s="9">
        <f t="shared" si="0"/>
        <v>203801</v>
      </c>
      <c r="D7" s="9">
        <f t="shared" si="0"/>
        <v>259410</v>
      </c>
      <c r="E7" s="9">
        <f t="shared" si="0"/>
        <v>140383</v>
      </c>
      <c r="F7" s="9">
        <f t="shared" si="0"/>
        <v>148760</v>
      </c>
      <c r="G7" s="9">
        <f t="shared" si="0"/>
        <v>382823</v>
      </c>
      <c r="H7" s="9">
        <f t="shared" si="0"/>
        <v>127361</v>
      </c>
      <c r="I7" s="9">
        <f t="shared" si="0"/>
        <v>28304</v>
      </c>
      <c r="J7" s="9">
        <f t="shared" si="0"/>
        <v>108407</v>
      </c>
      <c r="K7" s="9">
        <f t="shared" si="0"/>
        <v>87643</v>
      </c>
      <c r="L7" s="9">
        <f t="shared" si="0"/>
        <v>1661830</v>
      </c>
      <c r="M7" s="49"/>
    </row>
    <row r="8" spans="1:12" ht="17.25" customHeight="1">
      <c r="A8" s="10" t="s">
        <v>38</v>
      </c>
      <c r="B8" s="11">
        <f>B9+B12+B16</f>
        <v>88538</v>
      </c>
      <c r="C8" s="11">
        <f aca="true" t="shared" si="1" ref="C8:K8">C9+C12+C16</f>
        <v>108394</v>
      </c>
      <c r="D8" s="11">
        <f t="shared" si="1"/>
        <v>125368</v>
      </c>
      <c r="E8" s="11">
        <f t="shared" si="1"/>
        <v>73564</v>
      </c>
      <c r="F8" s="11">
        <f t="shared" si="1"/>
        <v>68660</v>
      </c>
      <c r="G8" s="11">
        <f t="shared" si="1"/>
        <v>189602</v>
      </c>
      <c r="H8" s="11">
        <f t="shared" si="1"/>
        <v>70964</v>
      </c>
      <c r="I8" s="11">
        <f t="shared" si="1"/>
        <v>12936</v>
      </c>
      <c r="J8" s="11">
        <f t="shared" si="1"/>
        <v>54145</v>
      </c>
      <c r="K8" s="11">
        <f t="shared" si="1"/>
        <v>44782</v>
      </c>
      <c r="L8" s="11">
        <f aca="true" t="shared" si="2" ref="L8:L29">SUM(B8:K8)</f>
        <v>836953</v>
      </c>
    </row>
    <row r="9" spans="1:12" ht="17.25" customHeight="1">
      <c r="A9" s="15" t="s">
        <v>16</v>
      </c>
      <c r="B9" s="13">
        <f>+B10+B11</f>
        <v>16697</v>
      </c>
      <c r="C9" s="13">
        <f aca="true" t="shared" si="3" ref="C9:K9">+C10+C11</f>
        <v>22835</v>
      </c>
      <c r="D9" s="13">
        <f t="shared" si="3"/>
        <v>26530</v>
      </c>
      <c r="E9" s="13">
        <f t="shared" si="3"/>
        <v>13689</v>
      </c>
      <c r="F9" s="13">
        <f t="shared" si="3"/>
        <v>11005</v>
      </c>
      <c r="G9" s="13">
        <f t="shared" si="3"/>
        <v>22253</v>
      </c>
      <c r="H9" s="13">
        <f t="shared" si="3"/>
        <v>14949</v>
      </c>
      <c r="I9" s="13">
        <f t="shared" si="3"/>
        <v>3282</v>
      </c>
      <c r="J9" s="13">
        <f t="shared" si="3"/>
        <v>10063</v>
      </c>
      <c r="K9" s="13">
        <f t="shared" si="3"/>
        <v>7506</v>
      </c>
      <c r="L9" s="11">
        <f t="shared" si="2"/>
        <v>148809</v>
      </c>
    </row>
    <row r="10" spans="1:12" ht="17.25" customHeight="1">
      <c r="A10" s="29" t="s">
        <v>17</v>
      </c>
      <c r="B10" s="13">
        <v>16697</v>
      </c>
      <c r="C10" s="13">
        <v>22835</v>
      </c>
      <c r="D10" s="13">
        <v>26530</v>
      </c>
      <c r="E10" s="13">
        <v>13689</v>
      </c>
      <c r="F10" s="13">
        <v>11005</v>
      </c>
      <c r="G10" s="13">
        <v>22253</v>
      </c>
      <c r="H10" s="13">
        <v>14949</v>
      </c>
      <c r="I10" s="13">
        <v>3282</v>
      </c>
      <c r="J10" s="13">
        <v>10063</v>
      </c>
      <c r="K10" s="13">
        <v>7506</v>
      </c>
      <c r="L10" s="11">
        <f t="shared" si="2"/>
        <v>148809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68325</v>
      </c>
      <c r="C12" s="17">
        <f t="shared" si="4"/>
        <v>81509</v>
      </c>
      <c r="D12" s="17">
        <f t="shared" si="4"/>
        <v>94315</v>
      </c>
      <c r="E12" s="17">
        <f t="shared" si="4"/>
        <v>57137</v>
      </c>
      <c r="F12" s="17">
        <f t="shared" si="4"/>
        <v>54154</v>
      </c>
      <c r="G12" s="17">
        <f t="shared" si="4"/>
        <v>157766</v>
      </c>
      <c r="H12" s="17">
        <f t="shared" si="4"/>
        <v>53586</v>
      </c>
      <c r="I12" s="17">
        <f t="shared" si="4"/>
        <v>9067</v>
      </c>
      <c r="J12" s="17">
        <f t="shared" si="4"/>
        <v>42096</v>
      </c>
      <c r="K12" s="17">
        <f t="shared" si="4"/>
        <v>35262</v>
      </c>
      <c r="L12" s="11">
        <f t="shared" si="2"/>
        <v>653217</v>
      </c>
    </row>
    <row r="13" spans="1:14" s="67" customFormat="1" ht="17.25" customHeight="1">
      <c r="A13" s="74" t="s">
        <v>19</v>
      </c>
      <c r="B13" s="75">
        <v>33082</v>
      </c>
      <c r="C13" s="75">
        <v>42427</v>
      </c>
      <c r="D13" s="75">
        <v>49558</v>
      </c>
      <c r="E13" s="75">
        <v>29296</v>
      </c>
      <c r="F13" s="75">
        <v>27501</v>
      </c>
      <c r="G13" s="75">
        <v>71845</v>
      </c>
      <c r="H13" s="75">
        <v>24510</v>
      </c>
      <c r="I13" s="75">
        <v>4986</v>
      </c>
      <c r="J13" s="75">
        <v>22672</v>
      </c>
      <c r="K13" s="75">
        <v>16738</v>
      </c>
      <c r="L13" s="76">
        <f t="shared" si="2"/>
        <v>322615</v>
      </c>
      <c r="M13" s="77"/>
      <c r="N13" s="78"/>
    </row>
    <row r="14" spans="1:13" s="67" customFormat="1" ht="17.25" customHeight="1">
      <c r="A14" s="74" t="s">
        <v>20</v>
      </c>
      <c r="B14" s="75">
        <v>34116</v>
      </c>
      <c r="C14" s="75">
        <v>37576</v>
      </c>
      <c r="D14" s="75">
        <v>43384</v>
      </c>
      <c r="E14" s="75">
        <v>26840</v>
      </c>
      <c r="F14" s="75">
        <v>26031</v>
      </c>
      <c r="G14" s="75">
        <v>83833</v>
      </c>
      <c r="H14" s="75">
        <v>27974</v>
      </c>
      <c r="I14" s="75">
        <v>3909</v>
      </c>
      <c r="J14" s="75">
        <v>18908</v>
      </c>
      <c r="K14" s="75">
        <v>18039</v>
      </c>
      <c r="L14" s="76">
        <f t="shared" si="2"/>
        <v>320610</v>
      </c>
      <c r="M14" s="77"/>
    </row>
    <row r="15" spans="1:12" ht="17.25" customHeight="1">
      <c r="A15" s="14" t="s">
        <v>21</v>
      </c>
      <c r="B15" s="13">
        <v>1127</v>
      </c>
      <c r="C15" s="13">
        <v>1506</v>
      </c>
      <c r="D15" s="13">
        <v>1373</v>
      </c>
      <c r="E15" s="13">
        <v>1001</v>
      </c>
      <c r="F15" s="13">
        <v>622</v>
      </c>
      <c r="G15" s="13">
        <v>2088</v>
      </c>
      <c r="H15" s="13">
        <v>1102</v>
      </c>
      <c r="I15" s="13">
        <v>172</v>
      </c>
      <c r="J15" s="13">
        <v>516</v>
      </c>
      <c r="K15" s="13">
        <v>485</v>
      </c>
      <c r="L15" s="11">
        <f t="shared" si="2"/>
        <v>9992</v>
      </c>
    </row>
    <row r="16" spans="1:12" ht="17.25" customHeight="1">
      <c r="A16" s="15" t="s">
        <v>34</v>
      </c>
      <c r="B16" s="13">
        <f>B17+B18+B19</f>
        <v>3516</v>
      </c>
      <c r="C16" s="13">
        <f aca="true" t="shared" si="5" ref="C16:K16">C17+C18+C19</f>
        <v>4050</v>
      </c>
      <c r="D16" s="13">
        <f t="shared" si="5"/>
        <v>4523</v>
      </c>
      <c r="E16" s="13">
        <f t="shared" si="5"/>
        <v>2738</v>
      </c>
      <c r="F16" s="13">
        <f t="shared" si="5"/>
        <v>3501</v>
      </c>
      <c r="G16" s="13">
        <f t="shared" si="5"/>
        <v>9583</v>
      </c>
      <c r="H16" s="13">
        <f t="shared" si="5"/>
        <v>2429</v>
      </c>
      <c r="I16" s="13">
        <f t="shared" si="5"/>
        <v>587</v>
      </c>
      <c r="J16" s="13">
        <f t="shared" si="5"/>
        <v>1986</v>
      </c>
      <c r="K16" s="13">
        <f t="shared" si="5"/>
        <v>2014</v>
      </c>
      <c r="L16" s="11">
        <f t="shared" si="2"/>
        <v>34927</v>
      </c>
    </row>
    <row r="17" spans="1:12" ht="17.25" customHeight="1">
      <c r="A17" s="14" t="s">
        <v>35</v>
      </c>
      <c r="B17" s="13">
        <v>3507</v>
      </c>
      <c r="C17" s="13">
        <v>4042</v>
      </c>
      <c r="D17" s="13">
        <v>4522</v>
      </c>
      <c r="E17" s="13">
        <v>2727</v>
      </c>
      <c r="F17" s="13">
        <v>3495</v>
      </c>
      <c r="G17" s="13">
        <v>9578</v>
      </c>
      <c r="H17" s="13">
        <v>2421</v>
      </c>
      <c r="I17" s="13">
        <v>586</v>
      </c>
      <c r="J17" s="13">
        <v>1982</v>
      </c>
      <c r="K17" s="13">
        <v>2008</v>
      </c>
      <c r="L17" s="11">
        <f t="shared" si="2"/>
        <v>34868</v>
      </c>
    </row>
    <row r="18" spans="1:12" ht="17.25" customHeight="1">
      <c r="A18" s="14" t="s">
        <v>36</v>
      </c>
      <c r="B18" s="13">
        <v>6</v>
      </c>
      <c r="C18" s="13">
        <v>3</v>
      </c>
      <c r="D18" s="13">
        <v>0</v>
      </c>
      <c r="E18" s="13">
        <v>8</v>
      </c>
      <c r="F18" s="13">
        <v>1</v>
      </c>
      <c r="G18" s="13">
        <v>4</v>
      </c>
      <c r="H18" s="13">
        <v>7</v>
      </c>
      <c r="I18" s="13">
        <v>1</v>
      </c>
      <c r="J18" s="13">
        <v>4</v>
      </c>
      <c r="K18" s="13">
        <v>3</v>
      </c>
      <c r="L18" s="11">
        <f t="shared" si="2"/>
        <v>37</v>
      </c>
    </row>
    <row r="19" spans="1:12" ht="17.25" customHeight="1">
      <c r="A19" s="14" t="s">
        <v>37</v>
      </c>
      <c r="B19" s="13">
        <v>3</v>
      </c>
      <c r="C19" s="13">
        <v>5</v>
      </c>
      <c r="D19" s="13">
        <v>1</v>
      </c>
      <c r="E19" s="13">
        <v>3</v>
      </c>
      <c r="F19" s="13">
        <v>5</v>
      </c>
      <c r="G19" s="13">
        <v>1</v>
      </c>
      <c r="H19" s="13">
        <v>1</v>
      </c>
      <c r="I19" s="13">
        <v>0</v>
      </c>
      <c r="J19" s="13">
        <v>0</v>
      </c>
      <c r="K19" s="13">
        <v>3</v>
      </c>
      <c r="L19" s="11">
        <f t="shared" si="2"/>
        <v>22</v>
      </c>
    </row>
    <row r="20" spans="1:12" ht="17.25" customHeight="1">
      <c r="A20" s="16" t="s">
        <v>22</v>
      </c>
      <c r="B20" s="11">
        <f>+B21+B22+B23</f>
        <v>52961</v>
      </c>
      <c r="C20" s="11">
        <f aca="true" t="shared" si="6" ref="C20:K20">+C21+C22+C23</f>
        <v>53740</v>
      </c>
      <c r="D20" s="11">
        <f t="shared" si="6"/>
        <v>75727</v>
      </c>
      <c r="E20" s="11">
        <f t="shared" si="6"/>
        <v>36890</v>
      </c>
      <c r="F20" s="11">
        <f t="shared" si="6"/>
        <v>55389</v>
      </c>
      <c r="G20" s="11">
        <f t="shared" si="6"/>
        <v>141370</v>
      </c>
      <c r="H20" s="11">
        <f t="shared" si="6"/>
        <v>35257</v>
      </c>
      <c r="I20" s="11">
        <f t="shared" si="6"/>
        <v>7996</v>
      </c>
      <c r="J20" s="11">
        <f t="shared" si="6"/>
        <v>29837</v>
      </c>
      <c r="K20" s="11">
        <f t="shared" si="6"/>
        <v>26335</v>
      </c>
      <c r="L20" s="11">
        <f t="shared" si="2"/>
        <v>515502</v>
      </c>
    </row>
    <row r="21" spans="1:13" s="67" customFormat="1" ht="17.25" customHeight="1">
      <c r="A21" s="60" t="s">
        <v>23</v>
      </c>
      <c r="B21" s="75">
        <v>27438</v>
      </c>
      <c r="C21" s="75">
        <v>30507</v>
      </c>
      <c r="D21" s="75">
        <v>43580</v>
      </c>
      <c r="E21" s="75">
        <v>20116</v>
      </c>
      <c r="F21" s="75">
        <v>30383</v>
      </c>
      <c r="G21" s="75">
        <v>67720</v>
      </c>
      <c r="H21" s="75">
        <v>17747</v>
      </c>
      <c r="I21" s="75">
        <v>4807</v>
      </c>
      <c r="J21" s="75">
        <v>16772</v>
      </c>
      <c r="K21" s="75">
        <v>13340</v>
      </c>
      <c r="L21" s="76">
        <f t="shared" si="2"/>
        <v>272410</v>
      </c>
      <c r="M21" s="77"/>
    </row>
    <row r="22" spans="1:13" s="67" customFormat="1" ht="17.25" customHeight="1">
      <c r="A22" s="60" t="s">
        <v>24</v>
      </c>
      <c r="B22" s="75">
        <v>24872</v>
      </c>
      <c r="C22" s="75">
        <v>22501</v>
      </c>
      <c r="D22" s="75">
        <v>31255</v>
      </c>
      <c r="E22" s="75">
        <v>16349</v>
      </c>
      <c r="F22" s="75">
        <v>24444</v>
      </c>
      <c r="G22" s="75">
        <v>72133</v>
      </c>
      <c r="H22" s="75">
        <v>16994</v>
      </c>
      <c r="I22" s="75">
        <v>3090</v>
      </c>
      <c r="J22" s="75">
        <v>12777</v>
      </c>
      <c r="K22" s="75">
        <v>12713</v>
      </c>
      <c r="L22" s="76">
        <f t="shared" si="2"/>
        <v>237128</v>
      </c>
      <c r="M22" s="77"/>
    </row>
    <row r="23" spans="1:12" ht="17.25" customHeight="1">
      <c r="A23" s="12" t="s">
        <v>25</v>
      </c>
      <c r="B23" s="13">
        <v>651</v>
      </c>
      <c r="C23" s="13">
        <v>732</v>
      </c>
      <c r="D23" s="13">
        <v>892</v>
      </c>
      <c r="E23" s="13">
        <v>425</v>
      </c>
      <c r="F23" s="13">
        <v>562</v>
      </c>
      <c r="G23" s="13">
        <v>1517</v>
      </c>
      <c r="H23" s="13">
        <v>516</v>
      </c>
      <c r="I23" s="13">
        <v>99</v>
      </c>
      <c r="J23" s="13">
        <v>288</v>
      </c>
      <c r="K23" s="13">
        <v>282</v>
      </c>
      <c r="L23" s="11">
        <f t="shared" si="2"/>
        <v>5964</v>
      </c>
    </row>
    <row r="24" spans="1:13" ht="17.25" customHeight="1">
      <c r="A24" s="16" t="s">
        <v>26</v>
      </c>
      <c r="B24" s="13">
        <f>+B25+B26</f>
        <v>33439</v>
      </c>
      <c r="C24" s="13">
        <f aca="true" t="shared" si="7" ref="C24:K24">+C25+C26</f>
        <v>41667</v>
      </c>
      <c r="D24" s="13">
        <f t="shared" si="7"/>
        <v>58315</v>
      </c>
      <c r="E24" s="13">
        <f t="shared" si="7"/>
        <v>29929</v>
      </c>
      <c r="F24" s="13">
        <f t="shared" si="7"/>
        <v>24711</v>
      </c>
      <c r="G24" s="13">
        <f t="shared" si="7"/>
        <v>51851</v>
      </c>
      <c r="H24" s="13">
        <f t="shared" si="7"/>
        <v>20646</v>
      </c>
      <c r="I24" s="13">
        <f t="shared" si="7"/>
        <v>7372</v>
      </c>
      <c r="J24" s="13">
        <f t="shared" si="7"/>
        <v>24425</v>
      </c>
      <c r="K24" s="13">
        <f t="shared" si="7"/>
        <v>16526</v>
      </c>
      <c r="L24" s="11">
        <f t="shared" si="2"/>
        <v>308881</v>
      </c>
      <c r="M24" s="50"/>
    </row>
    <row r="25" spans="1:13" ht="17.25" customHeight="1">
      <c r="A25" s="12" t="s">
        <v>39</v>
      </c>
      <c r="B25" s="13">
        <v>30039</v>
      </c>
      <c r="C25" s="13">
        <v>38088</v>
      </c>
      <c r="D25" s="13">
        <v>53442</v>
      </c>
      <c r="E25" s="13">
        <v>27447</v>
      </c>
      <c r="F25" s="13">
        <v>22259</v>
      </c>
      <c r="G25" s="13">
        <v>46949</v>
      </c>
      <c r="H25" s="13">
        <v>18497</v>
      </c>
      <c r="I25" s="13">
        <v>6977</v>
      </c>
      <c r="J25" s="13">
        <v>22155</v>
      </c>
      <c r="K25" s="13">
        <v>14978</v>
      </c>
      <c r="L25" s="11">
        <f t="shared" si="2"/>
        <v>280831</v>
      </c>
      <c r="M25" s="49"/>
    </row>
    <row r="26" spans="1:13" ht="17.25" customHeight="1">
      <c r="A26" s="12" t="s">
        <v>40</v>
      </c>
      <c r="B26" s="13">
        <v>3400</v>
      </c>
      <c r="C26" s="13">
        <v>3579</v>
      </c>
      <c r="D26" s="13">
        <v>4873</v>
      </c>
      <c r="E26" s="13">
        <v>2482</v>
      </c>
      <c r="F26" s="13">
        <v>2452</v>
      </c>
      <c r="G26" s="13">
        <v>4902</v>
      </c>
      <c r="H26" s="13">
        <v>2149</v>
      </c>
      <c r="I26" s="13">
        <v>395</v>
      </c>
      <c r="J26" s="13">
        <v>2270</v>
      </c>
      <c r="K26" s="13">
        <v>1548</v>
      </c>
      <c r="L26" s="11">
        <f t="shared" si="2"/>
        <v>28050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494</v>
      </c>
      <c r="I27" s="11">
        <v>0</v>
      </c>
      <c r="J27" s="11">
        <v>0</v>
      </c>
      <c r="K27" s="11">
        <v>0</v>
      </c>
      <c r="L27" s="11">
        <f t="shared" si="2"/>
        <v>494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0</v>
      </c>
      <c r="L29" s="11">
        <f t="shared" si="2"/>
        <v>0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32289.07</v>
      </c>
      <c r="I37" s="19">
        <v>0</v>
      </c>
      <c r="J37" s="19">
        <v>0</v>
      </c>
      <c r="K37" s="19">
        <v>0</v>
      </c>
      <c r="L37" s="23">
        <f>SUM(B37:K37)</f>
        <v>32289.07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572318.8300000001</v>
      </c>
      <c r="C49" s="22">
        <f aca="true" t="shared" si="11" ref="C49:H49">+C50+C62</f>
        <v>747803.54</v>
      </c>
      <c r="D49" s="22">
        <f t="shared" si="11"/>
        <v>1031224.14</v>
      </c>
      <c r="E49" s="22">
        <f t="shared" si="11"/>
        <v>500677.77</v>
      </c>
      <c r="F49" s="22">
        <f t="shared" si="11"/>
        <v>524598.34</v>
      </c>
      <c r="G49" s="22">
        <f t="shared" si="11"/>
        <v>1108614.36</v>
      </c>
      <c r="H49" s="22">
        <f t="shared" si="11"/>
        <v>463954.81999999995</v>
      </c>
      <c r="I49" s="22">
        <f>+I50+I62</f>
        <v>149408.32</v>
      </c>
      <c r="J49" s="22">
        <f>+J50+J62</f>
        <v>373059.78</v>
      </c>
      <c r="K49" s="22">
        <f>+K50+K62</f>
        <v>290657.35</v>
      </c>
      <c r="L49" s="22">
        <f aca="true" t="shared" si="12" ref="L49:L62">SUM(B49:K49)</f>
        <v>5762317.250000001</v>
      </c>
    </row>
    <row r="50" spans="1:12" ht="17.25" customHeight="1">
      <c r="A50" s="16" t="s">
        <v>60</v>
      </c>
      <c r="B50" s="23">
        <f>SUM(B51:B61)</f>
        <v>555548.7400000001</v>
      </c>
      <c r="C50" s="23">
        <f aca="true" t="shared" si="13" ref="C50:K50">SUM(C51:C61)</f>
        <v>724640.99</v>
      </c>
      <c r="D50" s="23">
        <f t="shared" si="13"/>
        <v>1014271.43</v>
      </c>
      <c r="E50" s="23">
        <f t="shared" si="13"/>
        <v>477574.94</v>
      </c>
      <c r="F50" s="23">
        <f t="shared" si="13"/>
        <v>511317.94</v>
      </c>
      <c r="G50" s="23">
        <f t="shared" si="13"/>
        <v>1087144.07</v>
      </c>
      <c r="H50" s="23">
        <f t="shared" si="13"/>
        <v>447876.85</v>
      </c>
      <c r="I50" s="23">
        <f t="shared" si="13"/>
        <v>149408.32</v>
      </c>
      <c r="J50" s="23">
        <f t="shared" si="13"/>
        <v>359092.88</v>
      </c>
      <c r="K50" s="23">
        <f t="shared" si="13"/>
        <v>290657.35</v>
      </c>
      <c r="L50" s="23">
        <f t="shared" si="12"/>
        <v>5617533.51</v>
      </c>
    </row>
    <row r="51" spans="1:12" ht="17.25" customHeight="1">
      <c r="A51" s="34" t="s">
        <v>61</v>
      </c>
      <c r="B51" s="23">
        <f aca="true" t="shared" si="14" ref="B51:H51">ROUND(B32*B7,2)</f>
        <v>551457.06</v>
      </c>
      <c r="C51" s="23">
        <f t="shared" si="14"/>
        <v>718867.27</v>
      </c>
      <c r="D51" s="23">
        <f t="shared" si="14"/>
        <v>1007885.67</v>
      </c>
      <c r="E51" s="23">
        <f t="shared" si="14"/>
        <v>474129.54</v>
      </c>
      <c r="F51" s="23">
        <f t="shared" si="14"/>
        <v>507941.02</v>
      </c>
      <c r="G51" s="23">
        <f t="shared" si="14"/>
        <v>1079713.99</v>
      </c>
      <c r="H51" s="23">
        <f t="shared" si="14"/>
        <v>411872.74</v>
      </c>
      <c r="I51" s="23">
        <f>ROUND(I32*I7,2)</f>
        <v>149408.32</v>
      </c>
      <c r="J51" s="23">
        <f>ROUND(J32*J7,2)</f>
        <v>356875.84</v>
      </c>
      <c r="K51" s="23">
        <f>ROUND(K32*K7,2)</f>
        <v>282114.05</v>
      </c>
      <c r="L51" s="23">
        <f t="shared" si="12"/>
        <v>5540265.5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32289.07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32289.07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6638.7</v>
      </c>
      <c r="L59" s="23">
        <f t="shared" si="12"/>
        <v>6638.7</v>
      </c>
    </row>
    <row r="60" spans="1:12" ht="17.25" customHeight="1">
      <c r="A60" s="12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9">
        <v>0</v>
      </c>
      <c r="J60" s="36">
        <v>0</v>
      </c>
      <c r="K60" s="19">
        <v>0</v>
      </c>
      <c r="L60" s="23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16952.71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144783.74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-66788</v>
      </c>
      <c r="C66" s="35">
        <f t="shared" si="15"/>
        <v>-94584.26</v>
      </c>
      <c r="D66" s="35">
        <f t="shared" si="15"/>
        <v>-107187.5</v>
      </c>
      <c r="E66" s="35">
        <f t="shared" si="15"/>
        <v>-55256</v>
      </c>
      <c r="F66" s="35">
        <f t="shared" si="15"/>
        <v>-45020</v>
      </c>
      <c r="G66" s="35">
        <f t="shared" si="15"/>
        <v>-91512</v>
      </c>
      <c r="H66" s="35">
        <f t="shared" si="15"/>
        <v>-59796</v>
      </c>
      <c r="I66" s="35">
        <f t="shared" si="15"/>
        <v>-15616.97</v>
      </c>
      <c r="J66" s="35">
        <f t="shared" si="15"/>
        <v>-40252</v>
      </c>
      <c r="K66" s="35">
        <f t="shared" si="15"/>
        <v>-30404.5</v>
      </c>
      <c r="L66" s="35">
        <f aca="true" t="shared" si="16" ref="L66:L116">SUM(B66:K66)</f>
        <v>-606417.23</v>
      </c>
    </row>
    <row r="67" spans="1:12" ht="18.75" customHeight="1">
      <c r="A67" s="16" t="s">
        <v>73</v>
      </c>
      <c r="B67" s="35">
        <f aca="true" t="shared" si="17" ref="B67:K67">B68+B69+B70+B71+B72+B73</f>
        <v>-66788</v>
      </c>
      <c r="C67" s="35">
        <f t="shared" si="17"/>
        <v>-91340</v>
      </c>
      <c r="D67" s="35">
        <f t="shared" si="17"/>
        <v>-106120</v>
      </c>
      <c r="E67" s="35">
        <f t="shared" si="17"/>
        <v>-54756</v>
      </c>
      <c r="F67" s="35">
        <f t="shared" si="17"/>
        <v>-44020</v>
      </c>
      <c r="G67" s="35">
        <f t="shared" si="17"/>
        <v>-89012</v>
      </c>
      <c r="H67" s="35">
        <f t="shared" si="17"/>
        <v>-59796</v>
      </c>
      <c r="I67" s="35">
        <f t="shared" si="17"/>
        <v>-13128</v>
      </c>
      <c r="J67" s="35">
        <f t="shared" si="17"/>
        <v>-40252</v>
      </c>
      <c r="K67" s="35">
        <f t="shared" si="17"/>
        <v>-30024</v>
      </c>
      <c r="L67" s="35">
        <f t="shared" si="16"/>
        <v>-595236</v>
      </c>
    </row>
    <row r="68" spans="1:13" s="67" customFormat="1" ht="18.75" customHeight="1">
      <c r="A68" s="60" t="s">
        <v>144</v>
      </c>
      <c r="B68" s="63">
        <f>-ROUND(B9*$D$3,2)</f>
        <v>-66788</v>
      </c>
      <c r="C68" s="63">
        <f aca="true" t="shared" si="18" ref="C68:J68">-ROUND(C9*$D$3,2)</f>
        <v>-91340</v>
      </c>
      <c r="D68" s="63">
        <f t="shared" si="18"/>
        <v>-106120</v>
      </c>
      <c r="E68" s="63">
        <f t="shared" si="18"/>
        <v>-54756</v>
      </c>
      <c r="F68" s="63">
        <f t="shared" si="18"/>
        <v>-44020</v>
      </c>
      <c r="G68" s="63">
        <f t="shared" si="18"/>
        <v>-89012</v>
      </c>
      <c r="H68" s="63">
        <f t="shared" si="18"/>
        <v>-59796</v>
      </c>
      <c r="I68" s="63">
        <f t="shared" si="18"/>
        <v>-13128</v>
      </c>
      <c r="J68" s="63">
        <f t="shared" si="18"/>
        <v>-40252</v>
      </c>
      <c r="K68" s="63">
        <f>-ROUND((K9+K29)*$D$3,2)</f>
        <v>-30024</v>
      </c>
      <c r="L68" s="63">
        <f t="shared" si="16"/>
        <v>-595236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-3244.26</v>
      </c>
      <c r="D74" s="35">
        <f t="shared" si="19"/>
        <v>-1067.5</v>
      </c>
      <c r="E74" s="63">
        <f t="shared" si="19"/>
        <v>-500</v>
      </c>
      <c r="F74" s="35">
        <f t="shared" si="19"/>
        <v>-1000</v>
      </c>
      <c r="G74" s="35">
        <f t="shared" si="19"/>
        <v>-2500</v>
      </c>
      <c r="H74" s="19">
        <v>0</v>
      </c>
      <c r="I74" s="35">
        <f t="shared" si="19"/>
        <v>-2488.97</v>
      </c>
      <c r="J74" s="19">
        <v>0</v>
      </c>
      <c r="K74" s="63">
        <f t="shared" si="19"/>
        <v>-380.5</v>
      </c>
      <c r="L74" s="63">
        <f t="shared" si="16"/>
        <v>-11181.23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-1067.5</v>
      </c>
      <c r="E77" s="19">
        <v>0</v>
      </c>
      <c r="F77" s="19">
        <v>0</v>
      </c>
      <c r="G77" s="19">
        <v>0</v>
      </c>
      <c r="H77" s="19">
        <v>0</v>
      </c>
      <c r="I77" s="44">
        <v>-2488.97</v>
      </c>
      <c r="J77" s="19">
        <v>0</v>
      </c>
      <c r="K77" s="44">
        <v>-380.5</v>
      </c>
      <c r="L77" s="63">
        <f t="shared" si="16"/>
        <v>-3936.97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63">
        <v>-500</v>
      </c>
      <c r="F91" s="63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63">
        <v>-3224.23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63">
        <f t="shared" si="16"/>
        <v>-3224.23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505530.83000000013</v>
      </c>
      <c r="C114" s="24">
        <f t="shared" si="20"/>
        <v>653219.28</v>
      </c>
      <c r="D114" s="24">
        <f t="shared" si="20"/>
        <v>924036.64</v>
      </c>
      <c r="E114" s="24">
        <f t="shared" si="20"/>
        <v>445421.77</v>
      </c>
      <c r="F114" s="24">
        <f t="shared" si="20"/>
        <v>479578.34</v>
      </c>
      <c r="G114" s="24">
        <f t="shared" si="20"/>
        <v>1017102.3600000001</v>
      </c>
      <c r="H114" s="24">
        <f t="shared" si="20"/>
        <v>404158.81999999995</v>
      </c>
      <c r="I114" s="24">
        <f>+I115+I116</f>
        <v>133791.35</v>
      </c>
      <c r="J114" s="24">
        <f>+J115+J116</f>
        <v>332807.78</v>
      </c>
      <c r="K114" s="24">
        <f>+K115+K116</f>
        <v>260252.84999999998</v>
      </c>
      <c r="L114" s="45">
        <f t="shared" si="16"/>
        <v>5155900.02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488760.7400000001</v>
      </c>
      <c r="C115" s="24">
        <f t="shared" si="21"/>
        <v>630056.73</v>
      </c>
      <c r="D115" s="24">
        <f t="shared" si="21"/>
        <v>907083.93</v>
      </c>
      <c r="E115" s="24">
        <f t="shared" si="21"/>
        <v>422318.94</v>
      </c>
      <c r="F115" s="24">
        <f t="shared" si="21"/>
        <v>466297.94</v>
      </c>
      <c r="G115" s="24">
        <f t="shared" si="21"/>
        <v>995632.0700000001</v>
      </c>
      <c r="H115" s="24">
        <f t="shared" si="21"/>
        <v>388080.85</v>
      </c>
      <c r="I115" s="24">
        <f t="shared" si="21"/>
        <v>133791.35</v>
      </c>
      <c r="J115" s="24">
        <f t="shared" si="21"/>
        <v>318840.88</v>
      </c>
      <c r="K115" s="24">
        <f t="shared" si="21"/>
        <v>260252.84999999998</v>
      </c>
      <c r="L115" s="45">
        <f t="shared" si="16"/>
        <v>5011116.279999999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16952.71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144783.74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5155900.029999999</v>
      </c>
      <c r="M122" s="51"/>
    </row>
    <row r="123" spans="1:12" ht="18.75" customHeight="1">
      <c r="A123" s="26" t="s">
        <v>123</v>
      </c>
      <c r="B123" s="27">
        <v>60972.25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60972.25</v>
      </c>
    </row>
    <row r="124" spans="1:12" ht="18.75" customHeight="1">
      <c r="A124" s="26" t="s">
        <v>124</v>
      </c>
      <c r="B124" s="27">
        <v>444558.58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444558.58</v>
      </c>
    </row>
    <row r="125" spans="1:12" ht="18.75" customHeight="1">
      <c r="A125" s="26" t="s">
        <v>125</v>
      </c>
      <c r="B125" s="38">
        <v>0</v>
      </c>
      <c r="C125" s="27">
        <v>653219.27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653219.27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860540.77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860540.77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63495.88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63495.88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440967.55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440967.55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4454.22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4454.22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165793.96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165793.96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41000.09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41000.09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272784.29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272784.29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312908.72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312908.72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30534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30534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130524.29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130524.29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138112.23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138112.23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405023.13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405023.13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137642.75</v>
      </c>
      <c r="I139" s="38">
        <v>0</v>
      </c>
      <c r="J139" s="38">
        <v>0</v>
      </c>
      <c r="K139" s="38">
        <v>0</v>
      </c>
      <c r="L139" s="39">
        <f t="shared" si="23"/>
        <v>137642.75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266516.07</v>
      </c>
      <c r="I140" s="38">
        <v>0</v>
      </c>
      <c r="J140" s="38">
        <v>0</v>
      </c>
      <c r="K140" s="38">
        <v>0</v>
      </c>
      <c r="L140" s="39">
        <f t="shared" si="23"/>
        <v>266516.07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133791.35</v>
      </c>
      <c r="J141" s="38">
        <v>0</v>
      </c>
      <c r="K141" s="38">
        <v>0</v>
      </c>
      <c r="L141" s="39">
        <f t="shared" si="23"/>
        <v>133791.35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332807.78</v>
      </c>
      <c r="K142" s="18">
        <v>0</v>
      </c>
      <c r="L142" s="39">
        <f t="shared" si="23"/>
        <v>332807.78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260252.85</v>
      </c>
      <c r="L143" s="42">
        <f t="shared" si="23"/>
        <v>260252.85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332807.78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2019-01-07T18:35:51Z</dcterms:modified>
  <cp:category/>
  <cp:version/>
  <cp:contentType/>
  <cp:contentStatus/>
</cp:coreProperties>
</file>