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<sst xmlns="http://schemas.openxmlformats.org/spreadsheetml/2006/main" count="147" uniqueCount="147">
  <si>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</si>
  <si>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</si>
  <si>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</si>
  <si>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</si>
  <si>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</si>
  <si>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</si>
  <si>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</si>
  <si>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</si>
  <si>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</si>
  <si>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</si>
  <si>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</si>
  <si>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</si>
  <si>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</si>
  <si>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</si>
  <si>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</si>
  <si>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</si>
  <si>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</si>
  <si>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</si>
  <si>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</si>
  <si>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</si>
  <si>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</si>
  <si>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</si>
  <si>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</si>
  <si>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</si>
  <si>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</si>
  <si>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</si>
  <si>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</si>
  <si>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</si>
  <si>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</si>
  <si>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</si>
  <si>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</si>
  <si>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</si>
  <si>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</si>
  <si>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</si>
  <si>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</si>
  <si>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</si>
  <si>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</si>
  <si>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</si>
  <si>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</si>
  <si>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</si>
  <si>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</si>
  <si>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</si>
  <si>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</si>
  <si>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</si>
  <si>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</si>
  <si>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</si>
  <si>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</si>
  <si>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</si>
  <si>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</si>
  <si>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</si>
  <si>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</si>
  <si>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</si>
  <si>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</si>
  <si>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</si>
  <si>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</si>
  <si>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</si>
  <si>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</si>
  <si>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</si>
  <si>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</si>
  <si>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</si>
  <si>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</si>
  <si>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</si>
  <si>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</si>
  <si>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</si>
  <si>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</si>
  <si>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</si>
  <si>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</si>
  <si>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</si>
  <si>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</si>
  <si>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</si>
  <si>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</si>
  <si>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</si>
  <si>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</si>
  <si>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</si>
  <si>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</si>
  <si>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</si>
  <si>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</si>
  <si>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</si>
  <si>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</si>
  <si>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</si>
  <si>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</si>
  <si>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</si>
  <si>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</si>
  <si>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</si>
  <si>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</si>
  <si>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</si>
  <si>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</si>
  <si>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</si>
  <si>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</si>
  <si>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</si>
  <si>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</si>
  <si>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</si>
  <si>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</si>
  <si>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</si>
  <si>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</si>
  <si>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</si>
  <si>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</si>
  <si>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</si>
  <si>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</si>
  <si>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</si>
  <si>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</si>
  <si>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</si>
  <si>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</si>
  <si>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</si>
  <si>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</si>
  <si>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</si>
  <si>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</si>
  <si>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</si>
  <si>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</si>
  <si>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</si>
  <si>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</si>
  <si>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</si>
  <si>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</si>
  <si>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</si>
  <si>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</si>
  <si>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</si>
  <si>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</si>
  <si>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</si>
  <si>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</si>
  <si>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</si>
  <si>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</si>
  <si>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</si>
  <si>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</si>
  <si>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</si>
  <si>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</si>
  <si>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</si>
  <si>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</si>
  <si>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</si>
  <si>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</si>
  <si>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</si>
  <si>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</si>
  <si>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</si>
  <si>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</si>
  <si>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</si>
  <si>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</si>
  <si>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</si>
  <si>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</si>
  <si>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</si>
  <si>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</si>
  <si>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</si>
  <si>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</si>
  <si>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</si>
  <si>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</si>
  <si>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</si>
  <si>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</si>
  <si>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</si>
  <si>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30/12/18 - VENCIMENTO 08/01/19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</si>
</sst>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146179</v>
      </c>
      <c r="C7" s="9">
        <f t="shared" si="0"/>
        <v>195526</v>
      </c>
      <c r="D7" s="9">
        <f t="shared" si="0"/>
        <v>210537</v>
      </c>
      <c r="E7" s="9">
        <f t="shared" si="0"/>
        <v>117676</v>
      </c>
      <c r="F7" s="9">
        <f t="shared" si="0"/>
        <v>131651</v>
      </c>
      <c r="G7" s="9">
        <f t="shared" si="0"/>
        <v>335513</v>
      </c>
      <c r="H7" s="9">
        <f t="shared" si="0"/>
        <v>106317</v>
      </c>
      <c r="I7" s="9">
        <f t="shared" si="0"/>
        <v>24397</v>
      </c>
      <c r="J7" s="9">
        <f t="shared" si="0"/>
        <v>97468</v>
      </c>
      <c r="K7" s="9">
        <f t="shared" si="0"/>
        <v>82192</v>
      </c>
      <c r="L7" s="9">
        <f t="shared" si="0"/>
        <v>1447456</v>
      </c>
      <c r="M7" s="49"/>
    </row>
    <row r="8" spans="1:12" ht="17.25" customHeight="1">
      <c r="A8" s="10" t="s">
        <v>38</v>
      </c>
      <c r="B8" s="11">
        <f>B9+B12+B16</f>
        <v>72247</v>
      </c>
      <c r="C8" s="11">
        <f aca="true" t="shared" si="1" ref="C8:K8">C9+C12+C16</f>
        <v>102053</v>
      </c>
      <c r="D8" s="11">
        <f t="shared" si="1"/>
        <v>101499</v>
      </c>
      <c r="E8" s="11">
        <f t="shared" si="1"/>
        <v>60622</v>
      </c>
      <c r="F8" s="11">
        <f t="shared" si="1"/>
        <v>61210</v>
      </c>
      <c r="G8" s="11">
        <f t="shared" si="1"/>
        <v>164893</v>
      </c>
      <c r="H8" s="11">
        <f t="shared" si="1"/>
        <v>58547</v>
      </c>
      <c r="I8" s="11">
        <f t="shared" si="1"/>
        <v>10669</v>
      </c>
      <c r="J8" s="11">
        <f t="shared" si="1"/>
        <v>48906</v>
      </c>
      <c r="K8" s="11">
        <f t="shared" si="1"/>
        <v>41660</v>
      </c>
      <c r="L8" s="11">
        <f aca="true" t="shared" si="2" ref="L8:L29">SUM(B8:K8)</f>
        <v>722306</v>
      </c>
    </row>
    <row r="9" spans="1:12" ht="17.25" customHeight="1">
      <c r="A9" s="15" t="s">
        <v>16</v>
      </c>
      <c r="B9" s="13">
        <f>+B10+B11</f>
        <v>13962</v>
      </c>
      <c r="C9" s="13">
        <f aca="true" t="shared" si="3" ref="C9:K9">+C10+C11</f>
        <v>22222</v>
      </c>
      <c r="D9" s="13">
        <f t="shared" si="3"/>
        <v>21579</v>
      </c>
      <c r="E9" s="13">
        <f t="shared" si="3"/>
        <v>11852</v>
      </c>
      <c r="F9" s="13">
        <f t="shared" si="3"/>
        <v>10418</v>
      </c>
      <c r="G9" s="13">
        <f t="shared" si="3"/>
        <v>20567</v>
      </c>
      <c r="H9" s="13">
        <f t="shared" si="3"/>
        <v>12288</v>
      </c>
      <c r="I9" s="13">
        <f t="shared" si="3"/>
        <v>2558</v>
      </c>
      <c r="J9" s="13">
        <f t="shared" si="3"/>
        <v>9337</v>
      </c>
      <c r="K9" s="13">
        <f t="shared" si="3"/>
        <v>7672</v>
      </c>
      <c r="L9" s="11">
        <f t="shared" si="2"/>
        <v>132455</v>
      </c>
    </row>
    <row r="10" spans="1:12" ht="17.25" customHeight="1">
      <c r="A10" s="29" t="s">
        <v>17</v>
      </c>
      <c r="B10" s="13">
        <v>13962</v>
      </c>
      <c r="C10" s="13">
        <v>22222</v>
      </c>
      <c r="D10" s="13">
        <v>21579</v>
      </c>
      <c r="E10" s="13">
        <v>11852</v>
      </c>
      <c r="F10" s="13">
        <v>10418</v>
      </c>
      <c r="G10" s="13">
        <v>20567</v>
      </c>
      <c r="H10" s="13">
        <v>12288</v>
      </c>
      <c r="I10" s="13">
        <v>2558</v>
      </c>
      <c r="J10" s="13">
        <v>9337</v>
      </c>
      <c r="K10" s="13">
        <v>7672</v>
      </c>
      <c r="L10" s="11">
        <f t="shared" si="2"/>
        <v>132455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55150</v>
      </c>
      <c r="C12" s="17">
        <f t="shared" si="4"/>
        <v>75680</v>
      </c>
      <c r="D12" s="17">
        <f t="shared" si="4"/>
        <v>75854</v>
      </c>
      <c r="E12" s="17">
        <f t="shared" si="4"/>
        <v>46366</v>
      </c>
      <c r="F12" s="17">
        <f t="shared" si="4"/>
        <v>47743</v>
      </c>
      <c r="G12" s="17">
        <f t="shared" si="4"/>
        <v>136097</v>
      </c>
      <c r="H12" s="17">
        <f t="shared" si="4"/>
        <v>44097</v>
      </c>
      <c r="I12" s="17">
        <f t="shared" si="4"/>
        <v>7568</v>
      </c>
      <c r="J12" s="17">
        <f t="shared" si="4"/>
        <v>37695</v>
      </c>
      <c r="K12" s="17">
        <f t="shared" si="4"/>
        <v>32091</v>
      </c>
      <c r="L12" s="11">
        <f t="shared" si="2"/>
        <v>558341</v>
      </c>
    </row>
    <row r="13" spans="1:14" s="67" customFormat="1" ht="17.25" customHeight="1">
      <c r="A13" s="74" t="s">
        <v>19</v>
      </c>
      <c r="B13" s="75">
        <v>26128</v>
      </c>
      <c r="C13" s="75">
        <v>38515</v>
      </c>
      <c r="D13" s="75">
        <v>38922</v>
      </c>
      <c r="E13" s="75">
        <v>23034</v>
      </c>
      <c r="F13" s="75">
        <v>22692</v>
      </c>
      <c r="G13" s="75">
        <v>57829</v>
      </c>
      <c r="H13" s="75">
        <v>18534</v>
      </c>
      <c r="I13" s="75">
        <v>3992</v>
      </c>
      <c r="J13" s="75">
        <v>19520</v>
      </c>
      <c r="K13" s="75">
        <v>14312</v>
      </c>
      <c r="L13" s="76">
        <f t="shared" si="2"/>
        <v>263478</v>
      </c>
      <c r="M13" s="77"/>
      <c r="N13" s="78"/>
    </row>
    <row r="14" spans="1:13" s="67" customFormat="1" ht="17.25" customHeight="1">
      <c r="A14" s="74" t="s">
        <v>20</v>
      </c>
      <c r="B14" s="75">
        <v>27839</v>
      </c>
      <c r="C14" s="75">
        <v>35458</v>
      </c>
      <c r="D14" s="75">
        <v>35624</v>
      </c>
      <c r="E14" s="75">
        <v>22382</v>
      </c>
      <c r="F14" s="75">
        <v>24248</v>
      </c>
      <c r="G14" s="75">
        <v>76035</v>
      </c>
      <c r="H14" s="75">
        <v>24414</v>
      </c>
      <c r="I14" s="75">
        <v>3418</v>
      </c>
      <c r="J14" s="75">
        <v>17626</v>
      </c>
      <c r="K14" s="75">
        <v>17175</v>
      </c>
      <c r="L14" s="76">
        <f t="shared" si="2"/>
        <v>284219</v>
      </c>
      <c r="M14" s="77"/>
    </row>
    <row r="15" spans="1:12" ht="17.25" customHeight="1">
      <c r="A15" s="14" t="s">
        <v>21</v>
      </c>
      <c r="B15" s="13">
        <v>1183</v>
      </c>
      <c r="C15" s="13">
        <v>1707</v>
      </c>
      <c r="D15" s="13">
        <v>1308</v>
      </c>
      <c r="E15" s="13">
        <v>950</v>
      </c>
      <c r="F15" s="13">
        <v>803</v>
      </c>
      <c r="G15" s="13">
        <v>2233</v>
      </c>
      <c r="H15" s="13">
        <v>1149</v>
      </c>
      <c r="I15" s="13">
        <v>158</v>
      </c>
      <c r="J15" s="13">
        <v>549</v>
      </c>
      <c r="K15" s="13">
        <v>604</v>
      </c>
      <c r="L15" s="11">
        <f t="shared" si="2"/>
        <v>10644</v>
      </c>
    </row>
    <row r="16" spans="1:12" ht="17.25" customHeight="1">
      <c r="A16" s="15" t="s">
        <v>34</v>
      </c>
      <c r="B16" s="13">
        <f>B17+B18+B19</f>
        <v>3135</v>
      </c>
      <c r="C16" s="13">
        <f aca="true" t="shared" si="5" ref="C16:K16">C17+C18+C19</f>
        <v>4151</v>
      </c>
      <c r="D16" s="13">
        <f t="shared" si="5"/>
        <v>4066</v>
      </c>
      <c r="E16" s="13">
        <f t="shared" si="5"/>
        <v>2404</v>
      </c>
      <c r="F16" s="13">
        <f t="shared" si="5"/>
        <v>3049</v>
      </c>
      <c r="G16" s="13">
        <f t="shared" si="5"/>
        <v>8229</v>
      </c>
      <c r="H16" s="13">
        <f t="shared" si="5"/>
        <v>2162</v>
      </c>
      <c r="I16" s="13">
        <f t="shared" si="5"/>
        <v>543</v>
      </c>
      <c r="J16" s="13">
        <f t="shared" si="5"/>
        <v>1874</v>
      </c>
      <c r="K16" s="13">
        <f t="shared" si="5"/>
        <v>1897</v>
      </c>
      <c r="L16" s="11">
        <f t="shared" si="2"/>
        <v>31510</v>
      </c>
    </row>
    <row r="17" spans="1:12" ht="17.25" customHeight="1">
      <c r="A17" s="14" t="s">
        <v>35</v>
      </c>
      <c r="B17" s="13">
        <v>3130</v>
      </c>
      <c r="C17" s="13">
        <v>4143</v>
      </c>
      <c r="D17" s="13">
        <v>4061</v>
      </c>
      <c r="E17" s="13">
        <v>2402</v>
      </c>
      <c r="F17" s="13">
        <v>3040</v>
      </c>
      <c r="G17" s="13">
        <v>8223</v>
      </c>
      <c r="H17" s="13">
        <v>2155</v>
      </c>
      <c r="I17" s="13">
        <v>542</v>
      </c>
      <c r="J17" s="13">
        <v>1870</v>
      </c>
      <c r="K17" s="13">
        <v>1887</v>
      </c>
      <c r="L17" s="11">
        <f t="shared" si="2"/>
        <v>31453</v>
      </c>
    </row>
    <row r="18" spans="1:12" ht="17.25" customHeight="1">
      <c r="A18" s="14" t="s">
        <v>36</v>
      </c>
      <c r="B18" s="13">
        <v>1</v>
      </c>
      <c r="C18" s="13">
        <v>0</v>
      </c>
      <c r="D18" s="13">
        <v>3</v>
      </c>
      <c r="E18" s="13">
        <v>0</v>
      </c>
      <c r="F18" s="13">
        <v>4</v>
      </c>
      <c r="G18" s="13">
        <v>5</v>
      </c>
      <c r="H18" s="13">
        <v>3</v>
      </c>
      <c r="I18" s="13">
        <v>1</v>
      </c>
      <c r="J18" s="13">
        <v>2</v>
      </c>
      <c r="K18" s="13">
        <v>8</v>
      </c>
      <c r="L18" s="11">
        <f t="shared" si="2"/>
        <v>27</v>
      </c>
    </row>
    <row r="19" spans="1:12" ht="17.25" customHeight="1">
      <c r="A19" s="14" t="s">
        <v>37</v>
      </c>
      <c r="B19" s="13">
        <v>4</v>
      </c>
      <c r="C19" s="13">
        <v>8</v>
      </c>
      <c r="D19" s="13">
        <v>2</v>
      </c>
      <c r="E19" s="13">
        <v>2</v>
      </c>
      <c r="F19" s="13">
        <v>5</v>
      </c>
      <c r="G19" s="13">
        <v>1</v>
      </c>
      <c r="H19" s="13">
        <v>4</v>
      </c>
      <c r="I19" s="13">
        <v>0</v>
      </c>
      <c r="J19" s="13">
        <v>2</v>
      </c>
      <c r="K19" s="13">
        <v>2</v>
      </c>
      <c r="L19" s="11">
        <f t="shared" si="2"/>
        <v>30</v>
      </c>
    </row>
    <row r="20" spans="1:12" ht="17.25" customHeight="1">
      <c r="A20" s="16" t="s">
        <v>22</v>
      </c>
      <c r="B20" s="11">
        <f>+B21+B22+B23</f>
        <v>43524</v>
      </c>
      <c r="C20" s="11">
        <f aca="true" t="shared" si="6" ref="C20:K20">+C21+C22+C23</f>
        <v>51828</v>
      </c>
      <c r="D20" s="11">
        <f t="shared" si="6"/>
        <v>61450</v>
      </c>
      <c r="E20" s="11">
        <f t="shared" si="6"/>
        <v>30775</v>
      </c>
      <c r="F20" s="11">
        <f t="shared" si="6"/>
        <v>48147</v>
      </c>
      <c r="G20" s="11">
        <f t="shared" si="6"/>
        <v>124418</v>
      </c>
      <c r="H20" s="11">
        <f t="shared" si="6"/>
        <v>29430</v>
      </c>
      <c r="I20" s="11">
        <f t="shared" si="6"/>
        <v>6981</v>
      </c>
      <c r="J20" s="11">
        <f t="shared" si="6"/>
        <v>26275</v>
      </c>
      <c r="K20" s="11">
        <f t="shared" si="6"/>
        <v>24723</v>
      </c>
      <c r="L20" s="11">
        <f t="shared" si="2"/>
        <v>447551</v>
      </c>
    </row>
    <row r="21" spans="1:13" s="67" customFormat="1" ht="17.25" customHeight="1">
      <c r="A21" s="60" t="s">
        <v>23</v>
      </c>
      <c r="B21" s="75">
        <v>23606</v>
      </c>
      <c r="C21" s="75">
        <v>30849</v>
      </c>
      <c r="D21" s="75">
        <v>37020</v>
      </c>
      <c r="E21" s="75">
        <v>17701</v>
      </c>
      <c r="F21" s="75">
        <v>26425</v>
      </c>
      <c r="G21" s="75">
        <v>60318</v>
      </c>
      <c r="H21" s="75">
        <v>15227</v>
      </c>
      <c r="I21" s="75">
        <v>4338</v>
      </c>
      <c r="J21" s="75">
        <v>15404</v>
      </c>
      <c r="K21" s="75">
        <v>13396</v>
      </c>
      <c r="L21" s="76">
        <f t="shared" si="2"/>
        <v>244284</v>
      </c>
      <c r="M21" s="77"/>
    </row>
    <row r="22" spans="1:13" s="67" customFormat="1" ht="17.25" customHeight="1">
      <c r="A22" s="60" t="s">
        <v>24</v>
      </c>
      <c r="B22" s="75">
        <v>19340</v>
      </c>
      <c r="C22" s="75">
        <v>20228</v>
      </c>
      <c r="D22" s="75">
        <v>23711</v>
      </c>
      <c r="E22" s="75">
        <v>12699</v>
      </c>
      <c r="F22" s="75">
        <v>21227</v>
      </c>
      <c r="G22" s="75">
        <v>62653</v>
      </c>
      <c r="H22" s="75">
        <v>13762</v>
      </c>
      <c r="I22" s="75">
        <v>2548</v>
      </c>
      <c r="J22" s="75">
        <v>10572</v>
      </c>
      <c r="K22" s="75">
        <v>11021</v>
      </c>
      <c r="L22" s="76">
        <f t="shared" si="2"/>
        <v>197761</v>
      </c>
      <c r="M22" s="77"/>
    </row>
    <row r="23" spans="1:12" ht="17.25" customHeight="1">
      <c r="A23" s="12" t="s">
        <v>25</v>
      </c>
      <c r="B23" s="13">
        <v>578</v>
      </c>
      <c r="C23" s="13">
        <v>751</v>
      </c>
      <c r="D23" s="13">
        <v>719</v>
      </c>
      <c r="E23" s="13">
        <v>375</v>
      </c>
      <c r="F23" s="13">
        <v>495</v>
      </c>
      <c r="G23" s="13">
        <v>1447</v>
      </c>
      <c r="H23" s="13">
        <v>441</v>
      </c>
      <c r="I23" s="13">
        <v>95</v>
      </c>
      <c r="J23" s="13">
        <v>299</v>
      </c>
      <c r="K23" s="13">
        <v>306</v>
      </c>
      <c r="L23" s="11">
        <f t="shared" si="2"/>
        <v>5506</v>
      </c>
    </row>
    <row r="24" spans="1:13" ht="17.25" customHeight="1">
      <c r="A24" s="16" t="s">
        <v>26</v>
      </c>
      <c r="B24" s="13">
        <f>+B25+B26</f>
        <v>30408</v>
      </c>
      <c r="C24" s="13">
        <f aca="true" t="shared" si="7" ref="C24:K24">+C25+C26</f>
        <v>41645</v>
      </c>
      <c r="D24" s="13">
        <f t="shared" si="7"/>
        <v>47588</v>
      </c>
      <c r="E24" s="13">
        <f t="shared" si="7"/>
        <v>26279</v>
      </c>
      <c r="F24" s="13">
        <f t="shared" si="7"/>
        <v>22294</v>
      </c>
      <c r="G24" s="13">
        <f t="shared" si="7"/>
        <v>46202</v>
      </c>
      <c r="H24" s="13">
        <f t="shared" si="7"/>
        <v>17922</v>
      </c>
      <c r="I24" s="13">
        <f t="shared" si="7"/>
        <v>6747</v>
      </c>
      <c r="J24" s="13">
        <f t="shared" si="7"/>
        <v>22287</v>
      </c>
      <c r="K24" s="13">
        <f t="shared" si="7"/>
        <v>15809</v>
      </c>
      <c r="L24" s="11">
        <f t="shared" si="2"/>
        <v>277181</v>
      </c>
      <c r="M24" s="50"/>
    </row>
    <row r="25" spans="1:13" ht="17.25" customHeight="1">
      <c r="A25" s="12" t="s">
        <v>39</v>
      </c>
      <c r="B25" s="13">
        <v>26965</v>
      </c>
      <c r="C25" s="13">
        <v>37309</v>
      </c>
      <c r="D25" s="13">
        <v>43250</v>
      </c>
      <c r="E25" s="13">
        <v>23787</v>
      </c>
      <c r="F25" s="13">
        <v>19545</v>
      </c>
      <c r="G25" s="13">
        <v>40816</v>
      </c>
      <c r="H25" s="13">
        <v>15960</v>
      </c>
      <c r="I25" s="13">
        <v>6317</v>
      </c>
      <c r="J25" s="13">
        <v>19983</v>
      </c>
      <c r="K25" s="13">
        <v>13860</v>
      </c>
      <c r="L25" s="11">
        <f t="shared" si="2"/>
        <v>247792</v>
      </c>
      <c r="M25" s="49"/>
    </row>
    <row r="26" spans="1:13" ht="17.25" customHeight="1">
      <c r="A26" s="12" t="s">
        <v>40</v>
      </c>
      <c r="B26" s="13">
        <v>3443</v>
      </c>
      <c r="C26" s="13">
        <v>4336</v>
      </c>
      <c r="D26" s="13">
        <v>4338</v>
      </c>
      <c r="E26" s="13">
        <v>2492</v>
      </c>
      <c r="F26" s="13">
        <v>2749</v>
      </c>
      <c r="G26" s="13">
        <v>5386</v>
      </c>
      <c r="H26" s="13">
        <v>1962</v>
      </c>
      <c r="I26" s="13">
        <v>430</v>
      </c>
      <c r="J26" s="13">
        <v>2304</v>
      </c>
      <c r="K26" s="13">
        <v>1949</v>
      </c>
      <c r="L26" s="11">
        <f t="shared" si="2"/>
        <v>29389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418</v>
      </c>
      <c r="I27" s="11">
        <v>0</v>
      </c>
      <c r="J27" s="11">
        <v>0</v>
      </c>
      <c r="K27" s="11">
        <v>0</v>
      </c>
      <c r="L27" s="11">
        <f t="shared" si="2"/>
        <v>418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5</v>
      </c>
      <c r="L29" s="11">
        <f t="shared" si="2"/>
        <v>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32532.15</v>
      </c>
      <c r="I37" s="19">
        <v>0</v>
      </c>
      <c r="J37" s="19">
        <v>0</v>
      </c>
      <c r="K37" s="19">
        <v>0</v>
      </c>
      <c r="L37" s="23">
        <f>SUM(B37:K37)</f>
        <v>32532.15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481661.83</v>
      </c>
      <c r="C49" s="22">
        <f aca="true" t="shared" si="11" ref="C49:H49">+C50+C62</f>
        <v>718615.13</v>
      </c>
      <c r="D49" s="22">
        <f t="shared" si="11"/>
        <v>841337.88</v>
      </c>
      <c r="E49" s="22">
        <f t="shared" si="11"/>
        <v>423987.15</v>
      </c>
      <c r="F49" s="22">
        <f t="shared" si="11"/>
        <v>466179.66000000003</v>
      </c>
      <c r="G49" s="22">
        <f t="shared" si="11"/>
        <v>975181.24</v>
      </c>
      <c r="H49" s="22">
        <f t="shared" si="11"/>
        <v>396143.70999999996</v>
      </c>
      <c r="I49" s="22">
        <f>+I50+I62</f>
        <v>128784.44</v>
      </c>
      <c r="J49" s="22">
        <f>+J50+J62</f>
        <v>337048.6</v>
      </c>
      <c r="K49" s="22">
        <f>+K50+K62</f>
        <v>273111.24</v>
      </c>
      <c r="L49" s="22">
        <f aca="true" t="shared" si="12" ref="L49:L62">SUM(B49:K49)</f>
        <v>5042050.88</v>
      </c>
    </row>
    <row r="50" spans="1:12" ht="17.25" customHeight="1">
      <c r="A50" s="16" t="s">
        <v>60</v>
      </c>
      <c r="B50" s="23">
        <f>SUM(B51:B61)</f>
        <v>464891.74</v>
      </c>
      <c r="C50" s="23">
        <f aca="true" t="shared" si="13" ref="C50:K50">SUM(C51:C61)</f>
        <v>695452.58</v>
      </c>
      <c r="D50" s="23">
        <f t="shared" si="13"/>
        <v>824385.17</v>
      </c>
      <c r="E50" s="23">
        <f t="shared" si="13"/>
        <v>400884.32</v>
      </c>
      <c r="F50" s="23">
        <f t="shared" si="13"/>
        <v>452899.26</v>
      </c>
      <c r="G50" s="23">
        <f t="shared" si="13"/>
        <v>953710.95</v>
      </c>
      <c r="H50" s="23">
        <f t="shared" si="13"/>
        <v>380065.74</v>
      </c>
      <c r="I50" s="23">
        <f t="shared" si="13"/>
        <v>128784.44</v>
      </c>
      <c r="J50" s="23">
        <f t="shared" si="13"/>
        <v>323081.69999999995</v>
      </c>
      <c r="K50" s="23">
        <f t="shared" si="13"/>
        <v>273111.24</v>
      </c>
      <c r="L50" s="23">
        <f t="shared" si="12"/>
        <v>4897267.140000001</v>
      </c>
    </row>
    <row r="51" spans="1:12" ht="17.25" customHeight="1">
      <c r="A51" s="34" t="s">
        <v>61</v>
      </c>
      <c r="B51" s="23">
        <f aca="true" t="shared" si="14" ref="B51:H51">ROUND(B32*B7,2)</f>
        <v>460800.06</v>
      </c>
      <c r="C51" s="23">
        <f t="shared" si="14"/>
        <v>689678.86</v>
      </c>
      <c r="D51" s="23">
        <f t="shared" si="14"/>
        <v>817999.41</v>
      </c>
      <c r="E51" s="23">
        <f t="shared" si="14"/>
        <v>397438.92</v>
      </c>
      <c r="F51" s="23">
        <f t="shared" si="14"/>
        <v>449522.34</v>
      </c>
      <c r="G51" s="23">
        <f t="shared" si="14"/>
        <v>946280.87</v>
      </c>
      <c r="H51" s="23">
        <f t="shared" si="14"/>
        <v>343818.55</v>
      </c>
      <c r="I51" s="23">
        <f>ROUND(I32*I7,2)</f>
        <v>128784.44</v>
      </c>
      <c r="J51" s="23">
        <f>ROUND(J32*J7,2)</f>
        <v>320864.66</v>
      </c>
      <c r="K51" s="23">
        <f>ROUND(K32*K7,2)</f>
        <v>264567.83</v>
      </c>
      <c r="L51" s="23">
        <f t="shared" si="12"/>
        <v>4819755.94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32532.15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32532.15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19">
        <v>0</v>
      </c>
      <c r="J60" s="36">
        <v>0</v>
      </c>
      <c r="K60" s="19">
        <v>0</v>
      </c>
      <c r="L60" s="23">
        <f t="shared" si="12"/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16952.71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144783.74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-55848</v>
      </c>
      <c r="C66" s="35">
        <f t="shared" si="15"/>
        <v>-88908.03</v>
      </c>
      <c r="D66" s="35">
        <f t="shared" si="15"/>
        <v>-87383.75</v>
      </c>
      <c r="E66" s="35">
        <f t="shared" si="15"/>
        <v>-47908</v>
      </c>
      <c r="F66" s="35">
        <f t="shared" si="15"/>
        <v>-42672</v>
      </c>
      <c r="G66" s="35">
        <f t="shared" si="15"/>
        <v>-84768</v>
      </c>
      <c r="H66" s="35">
        <f t="shared" si="15"/>
        <v>-49152</v>
      </c>
      <c r="I66" s="35">
        <f t="shared" si="15"/>
        <v>-12720.9</v>
      </c>
      <c r="J66" s="35">
        <f t="shared" si="15"/>
        <v>-37348</v>
      </c>
      <c r="K66" s="35">
        <f t="shared" si="15"/>
        <v>-31088.65</v>
      </c>
      <c r="L66" s="35">
        <f aca="true" t="shared" si="16" ref="L66:L116">SUM(B66:K66)</f>
        <v>-537797.3300000001</v>
      </c>
    </row>
    <row r="67" spans="1:12" ht="18.75" customHeight="1">
      <c r="A67" s="16" t="s">
        <v>73</v>
      </c>
      <c r="B67" s="35">
        <f aca="true" t="shared" si="17" ref="B67:K67">B68+B69+B70+B71+B72+B73</f>
        <v>-55848</v>
      </c>
      <c r="C67" s="35">
        <f t="shared" si="17"/>
        <v>-88888</v>
      </c>
      <c r="D67" s="35">
        <f t="shared" si="17"/>
        <v>-86316</v>
      </c>
      <c r="E67" s="35">
        <f t="shared" si="17"/>
        <v>-47408</v>
      </c>
      <c r="F67" s="35">
        <f t="shared" si="17"/>
        <v>-41672</v>
      </c>
      <c r="G67" s="35">
        <f t="shared" si="17"/>
        <v>-82268</v>
      </c>
      <c r="H67" s="35">
        <f t="shared" si="17"/>
        <v>-49152</v>
      </c>
      <c r="I67" s="35">
        <f t="shared" si="17"/>
        <v>-10232</v>
      </c>
      <c r="J67" s="35">
        <f t="shared" si="17"/>
        <v>-37348</v>
      </c>
      <c r="K67" s="35">
        <f t="shared" si="17"/>
        <v>-30708</v>
      </c>
      <c r="L67" s="35">
        <f t="shared" si="16"/>
        <v>-529840</v>
      </c>
    </row>
    <row r="68" spans="1:13" s="67" customFormat="1" ht="18.75" customHeight="1">
      <c r="A68" s="60" t="s">
        <v>144</v>
      </c>
      <c r="B68" s="63">
        <f>-ROUND(B9*$D$3,2)</f>
        <v>-55848</v>
      </c>
      <c r="C68" s="63">
        <f aca="true" t="shared" si="18" ref="C68:J68">-ROUND(C9*$D$3,2)</f>
        <v>-88888</v>
      </c>
      <c r="D68" s="63">
        <f t="shared" si="18"/>
        <v>-86316</v>
      </c>
      <c r="E68" s="63">
        <f t="shared" si="18"/>
        <v>-47408</v>
      </c>
      <c r="F68" s="63">
        <f t="shared" si="18"/>
        <v>-41672</v>
      </c>
      <c r="G68" s="63">
        <f t="shared" si="18"/>
        <v>-82268</v>
      </c>
      <c r="H68" s="63">
        <f t="shared" si="18"/>
        <v>-49152</v>
      </c>
      <c r="I68" s="63">
        <f t="shared" si="18"/>
        <v>-10232</v>
      </c>
      <c r="J68" s="63">
        <f t="shared" si="18"/>
        <v>-37348</v>
      </c>
      <c r="K68" s="63">
        <f>-ROUND((K9+K29)*$D$3,2)</f>
        <v>-30708</v>
      </c>
      <c r="L68" s="63">
        <f t="shared" si="16"/>
        <v>-529840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63">
        <f t="shared" si="19"/>
        <v>-500</v>
      </c>
      <c r="F74" s="35">
        <f t="shared" si="19"/>
        <v>-1000</v>
      </c>
      <c r="G74" s="35">
        <f t="shared" si="19"/>
        <v>-2500</v>
      </c>
      <c r="H74" s="19">
        <v>0</v>
      </c>
      <c r="I74" s="35">
        <f t="shared" si="19"/>
        <v>-2488.9</v>
      </c>
      <c r="J74" s="63">
        <f t="shared" si="19"/>
        <v>0</v>
      </c>
      <c r="K74" s="63">
        <f t="shared" si="19"/>
        <v>-380.65</v>
      </c>
      <c r="L74" s="63">
        <f t="shared" si="16"/>
        <v>-7957.33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-500</v>
      </c>
      <c r="F91" s="19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-4000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425813.83</v>
      </c>
      <c r="C114" s="24">
        <f t="shared" si="20"/>
        <v>629707.1</v>
      </c>
      <c r="D114" s="24">
        <f t="shared" si="20"/>
        <v>753954.13</v>
      </c>
      <c r="E114" s="24">
        <f t="shared" si="20"/>
        <v>376079.15</v>
      </c>
      <c r="F114" s="24">
        <f t="shared" si="20"/>
        <v>423507.66000000003</v>
      </c>
      <c r="G114" s="24">
        <f t="shared" si="20"/>
        <v>890413.24</v>
      </c>
      <c r="H114" s="24">
        <f t="shared" si="20"/>
        <v>346991.70999999996</v>
      </c>
      <c r="I114" s="24">
        <f>+I115+I116</f>
        <v>116063.54000000001</v>
      </c>
      <c r="J114" s="24">
        <f>+J115+J116</f>
        <v>299700.6</v>
      </c>
      <c r="K114" s="24">
        <f>+K115+K116</f>
        <v>242022.59</v>
      </c>
      <c r="L114" s="45">
        <f t="shared" si="16"/>
        <v>4504253.55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409043.74</v>
      </c>
      <c r="C115" s="24">
        <f t="shared" si="21"/>
        <v>606544.5499999999</v>
      </c>
      <c r="D115" s="24">
        <f t="shared" si="21"/>
        <v>737001.42</v>
      </c>
      <c r="E115" s="24">
        <f t="shared" si="21"/>
        <v>352976.32</v>
      </c>
      <c r="F115" s="24">
        <f t="shared" si="21"/>
        <v>410227.26</v>
      </c>
      <c r="G115" s="24">
        <f t="shared" si="21"/>
        <v>868942.95</v>
      </c>
      <c r="H115" s="24">
        <f t="shared" si="21"/>
        <v>330913.74</v>
      </c>
      <c r="I115" s="24">
        <f t="shared" si="21"/>
        <v>116063.54000000001</v>
      </c>
      <c r="J115" s="24">
        <f t="shared" si="21"/>
        <v>285733.69999999995</v>
      </c>
      <c r="K115" s="24">
        <f t="shared" si="21"/>
        <v>242022.59</v>
      </c>
      <c r="L115" s="45">
        <f t="shared" si="16"/>
        <v>4359469.8100000005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16952.71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144783.74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4504253.540000001</v>
      </c>
      <c r="M122" s="51"/>
    </row>
    <row r="123" spans="1:12" ht="18.75" customHeight="1">
      <c r="A123" s="26" t="s">
        <v>123</v>
      </c>
      <c r="B123" s="27">
        <v>50889.35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50889.35</v>
      </c>
    </row>
    <row r="124" spans="1:12" ht="18.75" customHeight="1">
      <c r="A124" s="26" t="s">
        <v>124</v>
      </c>
      <c r="B124" s="27">
        <v>374924.48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374924.48</v>
      </c>
    </row>
    <row r="125" spans="1:12" ht="18.75" customHeight="1">
      <c r="A125" s="26" t="s">
        <v>125</v>
      </c>
      <c r="B125" s="38">
        <v>0</v>
      </c>
      <c r="C125" s="27">
        <v>629707.1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629707.1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702364.03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702364.03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51590.1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51590.1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372318.37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372318.37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3760.79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3760.79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146169.22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146169.22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37355.49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37355.49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239982.95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239982.95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247994.12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247994.12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28000.21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28000.21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123603.47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123603.47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123339.46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123339.46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367475.97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367475.97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118194.49</v>
      </c>
      <c r="I139" s="38">
        <v>0</v>
      </c>
      <c r="J139" s="38">
        <v>0</v>
      </c>
      <c r="K139" s="38">
        <v>0</v>
      </c>
      <c r="L139" s="39">
        <f t="shared" si="23"/>
        <v>118194.49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228797.21</v>
      </c>
      <c r="I140" s="38">
        <v>0</v>
      </c>
      <c r="J140" s="38">
        <v>0</v>
      </c>
      <c r="K140" s="38">
        <v>0</v>
      </c>
      <c r="L140" s="39">
        <f t="shared" si="23"/>
        <v>228797.21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116063.54</v>
      </c>
      <c r="J141" s="38">
        <v>0</v>
      </c>
      <c r="K141" s="38">
        <v>0</v>
      </c>
      <c r="L141" s="39">
        <f t="shared" si="23"/>
        <v>116063.54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299700.6</v>
      </c>
      <c r="K142" s="18">
        <v>0</v>
      </c>
      <c r="L142" s="39">
        <f t="shared" si="23"/>
        <v>299700.6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242022.59</v>
      </c>
      <c r="L143" s="42">
        <f t="shared" si="23"/>
        <v>242022.59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299700.6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2019-01-07T18:32:40Z</dcterms:modified>
  <cp:category/>
  <cp:version/>
  <cp:contentType/>
  <cp:contentStatus/>
</cp:coreProperties>
</file>