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<sst xmlns="http://schemas.openxmlformats.org/spreadsheetml/2006/main" count="147" uniqueCount="147">
  <si>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</si>
  <si>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</si>
  <si>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</si>
  <si>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</si>
  <si>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</si>
  <si>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</si>
  <si>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</si>
  <si>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</si>
  <si>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</si>
  <si>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</si>
  <si>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</si>
  <si>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</si>
  <si>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</si>
  <si>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</si>
  <si>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</si>
  <si>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</si>
  <si>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</si>
  <si>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</si>
  <si>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</si>
  <si>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</si>
  <si>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</si>
  <si>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</si>
  <si>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</si>
  <si>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</si>
  <si>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</si>
  <si>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</si>
  <si>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</si>
  <si>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</si>
  <si>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</si>
  <si>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</si>
  <si>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</si>
  <si>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</si>
  <si>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</si>
  <si>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</si>
  <si>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</si>
  <si>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</si>
  <si>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</si>
  <si>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</si>
  <si>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</si>
  <si>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</si>
  <si>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</si>
  <si>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</si>
  <si>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</si>
  <si>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</si>
  <si>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</si>
  <si>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</si>
  <si>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</si>
  <si>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</si>
  <si>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</si>
  <si>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</si>
  <si>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</si>
  <si>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</si>
  <si>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</si>
  <si>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</si>
  <si>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</si>
  <si>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</si>
  <si>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</si>
  <si>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</si>
  <si>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</si>
  <si>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</si>
  <si>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</si>
  <si>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</si>
  <si>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</si>
  <si>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</si>
  <si>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</si>
  <si>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</si>
  <si>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</si>
  <si>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</si>
  <si>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</si>
  <si>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</si>
  <si>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</si>
  <si>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</si>
  <si>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</si>
  <si>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</si>
  <si>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</si>
  <si>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</si>
  <si>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</si>
  <si>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</si>
  <si>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</si>
  <si>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</si>
  <si>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</si>
  <si>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</si>
  <si>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</si>
  <si>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</si>
  <si>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</si>
  <si>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</si>
  <si>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</si>
  <si>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</si>
  <si>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</si>
  <si>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</si>
  <si>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</si>
  <si>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</si>
  <si>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</si>
  <si>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</si>
  <si>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</si>
  <si>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</si>
  <si>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</si>
  <si>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</si>
  <si>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</si>
  <si>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</si>
  <si>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</si>
  <si>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</si>
  <si>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</si>
  <si>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</si>
  <si>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</si>
  <si>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</si>
  <si>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</si>
  <si>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</si>
  <si>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</si>
  <si>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</si>
  <si>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</si>
  <si>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</si>
  <si>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</si>
  <si>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</si>
  <si>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</si>
  <si>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</si>
  <si>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</si>
  <si>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</si>
  <si>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</si>
  <si>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</si>
  <si>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</si>
  <si>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</si>
  <si>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</si>
  <si>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</si>
  <si>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</si>
  <si>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</si>
  <si>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</si>
  <si>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</si>
  <si>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</si>
  <si>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</si>
  <si>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</si>
  <si>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</si>
  <si>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</si>
  <si>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</si>
  <si>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</si>
  <si>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</si>
  <si>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</si>
  <si>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</si>
  <si>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</si>
  <si>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</si>
  <si>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</si>
  <si>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</si>
  <si>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</si>
  <si>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</si>
  <si>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</si>
  <si>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</si>
  <si>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29/12/18 - VENCIMENTO 08/01/19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</si>
</sst>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267898</v>
      </c>
      <c r="C7" s="9">
        <f t="shared" si="0"/>
        <v>307557</v>
      </c>
      <c r="D7" s="9">
        <f t="shared" si="0"/>
        <v>381287</v>
      </c>
      <c r="E7" s="9">
        <f t="shared" si="0"/>
        <v>207218</v>
      </c>
      <c r="F7" s="9">
        <f t="shared" si="0"/>
        <v>198910</v>
      </c>
      <c r="G7" s="9">
        <f t="shared" si="0"/>
        <v>515139</v>
      </c>
      <c r="H7" s="9">
        <f t="shared" si="0"/>
        <v>193969</v>
      </c>
      <c r="I7" s="9">
        <f t="shared" si="0"/>
        <v>49778</v>
      </c>
      <c r="J7" s="9">
        <f t="shared" si="0"/>
        <v>154238</v>
      </c>
      <c r="K7" s="9">
        <f t="shared" si="0"/>
        <v>124257</v>
      </c>
      <c r="L7" s="9">
        <f t="shared" si="0"/>
        <v>2400251</v>
      </c>
      <c r="M7" s="49"/>
    </row>
    <row r="8" spans="1:12" ht="17.25" customHeight="1">
      <c r="A8" s="10" t="s">
        <v>38</v>
      </c>
      <c r="B8" s="11">
        <f>B9+B12+B16</f>
        <v>137096</v>
      </c>
      <c r="C8" s="11">
        <f aca="true" t="shared" si="1" ref="C8:K8">C9+C12+C16</f>
        <v>166281</v>
      </c>
      <c r="D8" s="11">
        <f t="shared" si="1"/>
        <v>190566</v>
      </c>
      <c r="E8" s="11">
        <f t="shared" si="1"/>
        <v>108926</v>
      </c>
      <c r="F8" s="11">
        <f t="shared" si="1"/>
        <v>95250</v>
      </c>
      <c r="G8" s="11">
        <f t="shared" si="1"/>
        <v>258503</v>
      </c>
      <c r="H8" s="11">
        <f t="shared" si="1"/>
        <v>108801</v>
      </c>
      <c r="I8" s="11">
        <f t="shared" si="1"/>
        <v>23572</v>
      </c>
      <c r="J8" s="11">
        <f t="shared" si="1"/>
        <v>77963</v>
      </c>
      <c r="K8" s="11">
        <f t="shared" si="1"/>
        <v>65717</v>
      </c>
      <c r="L8" s="11">
        <f aca="true" t="shared" si="2" ref="L8:L29">SUM(B8:K8)</f>
        <v>1232675</v>
      </c>
    </row>
    <row r="9" spans="1:12" ht="17.25" customHeight="1">
      <c r="A9" s="15" t="s">
        <v>16</v>
      </c>
      <c r="B9" s="13">
        <f>+B10+B11</f>
        <v>23936</v>
      </c>
      <c r="C9" s="13">
        <f aca="true" t="shared" si="3" ref="C9:K9">+C10+C11</f>
        <v>33967</v>
      </c>
      <c r="D9" s="13">
        <f t="shared" si="3"/>
        <v>34443</v>
      </c>
      <c r="E9" s="13">
        <f t="shared" si="3"/>
        <v>19377</v>
      </c>
      <c r="F9" s="13">
        <f t="shared" si="3"/>
        <v>13663</v>
      </c>
      <c r="G9" s="13">
        <f t="shared" si="3"/>
        <v>27002</v>
      </c>
      <c r="H9" s="13">
        <f t="shared" si="3"/>
        <v>20945</v>
      </c>
      <c r="I9" s="13">
        <f t="shared" si="3"/>
        <v>5273</v>
      </c>
      <c r="J9" s="13">
        <f t="shared" si="3"/>
        <v>12513</v>
      </c>
      <c r="K9" s="13">
        <f t="shared" si="3"/>
        <v>10500</v>
      </c>
      <c r="L9" s="11">
        <f t="shared" si="2"/>
        <v>201619</v>
      </c>
    </row>
    <row r="10" spans="1:12" ht="17.25" customHeight="1">
      <c r="A10" s="29" t="s">
        <v>17</v>
      </c>
      <c r="B10" s="13">
        <v>23936</v>
      </c>
      <c r="C10" s="13">
        <v>33967</v>
      </c>
      <c r="D10" s="13">
        <v>34443</v>
      </c>
      <c r="E10" s="13">
        <v>19377</v>
      </c>
      <c r="F10" s="13">
        <v>13663</v>
      </c>
      <c r="G10" s="13">
        <v>27002</v>
      </c>
      <c r="H10" s="13">
        <v>20945</v>
      </c>
      <c r="I10" s="13">
        <v>5273</v>
      </c>
      <c r="J10" s="13">
        <v>12513</v>
      </c>
      <c r="K10" s="13">
        <v>10500</v>
      </c>
      <c r="L10" s="11">
        <f t="shared" si="2"/>
        <v>201619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107981</v>
      </c>
      <c r="C12" s="17">
        <f t="shared" si="4"/>
        <v>126127</v>
      </c>
      <c r="D12" s="17">
        <f t="shared" si="4"/>
        <v>149290</v>
      </c>
      <c r="E12" s="17">
        <f t="shared" si="4"/>
        <v>85447</v>
      </c>
      <c r="F12" s="17">
        <f t="shared" si="4"/>
        <v>76854</v>
      </c>
      <c r="G12" s="17">
        <f t="shared" si="4"/>
        <v>218604</v>
      </c>
      <c r="H12" s="17">
        <f t="shared" si="4"/>
        <v>83956</v>
      </c>
      <c r="I12" s="17">
        <f t="shared" si="4"/>
        <v>17234</v>
      </c>
      <c r="J12" s="17">
        <f t="shared" si="4"/>
        <v>62468</v>
      </c>
      <c r="K12" s="17">
        <f t="shared" si="4"/>
        <v>52266</v>
      </c>
      <c r="L12" s="11">
        <f t="shared" si="2"/>
        <v>980227</v>
      </c>
    </row>
    <row r="13" spans="1:14" s="67" customFormat="1" ht="17.25" customHeight="1">
      <c r="A13" s="74" t="s">
        <v>19</v>
      </c>
      <c r="B13" s="75">
        <v>54486</v>
      </c>
      <c r="C13" s="75">
        <v>68242</v>
      </c>
      <c r="D13" s="75">
        <v>81889</v>
      </c>
      <c r="E13" s="75">
        <v>45131</v>
      </c>
      <c r="F13" s="75">
        <v>39570</v>
      </c>
      <c r="G13" s="75">
        <v>101183</v>
      </c>
      <c r="H13" s="75">
        <v>38374</v>
      </c>
      <c r="I13" s="75">
        <v>9934</v>
      </c>
      <c r="J13" s="75">
        <v>34052</v>
      </c>
      <c r="K13" s="75">
        <v>25457</v>
      </c>
      <c r="L13" s="76">
        <f t="shared" si="2"/>
        <v>498318</v>
      </c>
      <c r="M13" s="77"/>
      <c r="N13" s="78"/>
    </row>
    <row r="14" spans="1:13" s="67" customFormat="1" ht="17.25" customHeight="1">
      <c r="A14" s="74" t="s">
        <v>20</v>
      </c>
      <c r="B14" s="75">
        <v>51225</v>
      </c>
      <c r="C14" s="75">
        <v>55064</v>
      </c>
      <c r="D14" s="75">
        <v>64863</v>
      </c>
      <c r="E14" s="75">
        <v>38557</v>
      </c>
      <c r="F14" s="75">
        <v>36027</v>
      </c>
      <c r="G14" s="75">
        <v>113753</v>
      </c>
      <c r="H14" s="75">
        <v>43459</v>
      </c>
      <c r="I14" s="75">
        <v>6878</v>
      </c>
      <c r="J14" s="75">
        <v>27447</v>
      </c>
      <c r="K14" s="75">
        <v>25896</v>
      </c>
      <c r="L14" s="76">
        <f t="shared" si="2"/>
        <v>463169</v>
      </c>
      <c r="M14" s="77"/>
    </row>
    <row r="15" spans="1:12" ht="17.25" customHeight="1">
      <c r="A15" s="14" t="s">
        <v>21</v>
      </c>
      <c r="B15" s="13">
        <v>2270</v>
      </c>
      <c r="C15" s="13">
        <v>2821</v>
      </c>
      <c r="D15" s="13">
        <v>2538</v>
      </c>
      <c r="E15" s="13">
        <v>1759</v>
      </c>
      <c r="F15" s="13">
        <v>1257</v>
      </c>
      <c r="G15" s="13">
        <v>3668</v>
      </c>
      <c r="H15" s="13">
        <v>2123</v>
      </c>
      <c r="I15" s="13">
        <v>422</v>
      </c>
      <c r="J15" s="13">
        <v>969</v>
      </c>
      <c r="K15" s="13">
        <v>913</v>
      </c>
      <c r="L15" s="11">
        <f t="shared" si="2"/>
        <v>18740</v>
      </c>
    </row>
    <row r="16" spans="1:12" ht="17.25" customHeight="1">
      <c r="A16" s="15" t="s">
        <v>34</v>
      </c>
      <c r="B16" s="13">
        <f>B17+B18+B19</f>
        <v>5179</v>
      </c>
      <c r="C16" s="13">
        <f aca="true" t="shared" si="5" ref="C16:K16">C17+C18+C19</f>
        <v>6187</v>
      </c>
      <c r="D16" s="13">
        <f t="shared" si="5"/>
        <v>6833</v>
      </c>
      <c r="E16" s="13">
        <f t="shared" si="5"/>
        <v>4102</v>
      </c>
      <c r="F16" s="13">
        <f t="shared" si="5"/>
        <v>4733</v>
      </c>
      <c r="G16" s="13">
        <f t="shared" si="5"/>
        <v>12897</v>
      </c>
      <c r="H16" s="13">
        <f t="shared" si="5"/>
        <v>3900</v>
      </c>
      <c r="I16" s="13">
        <f t="shared" si="5"/>
        <v>1065</v>
      </c>
      <c r="J16" s="13">
        <f t="shared" si="5"/>
        <v>2982</v>
      </c>
      <c r="K16" s="13">
        <f t="shared" si="5"/>
        <v>2951</v>
      </c>
      <c r="L16" s="11">
        <f t="shared" si="2"/>
        <v>50829</v>
      </c>
    </row>
    <row r="17" spans="1:12" ht="17.25" customHeight="1">
      <c r="A17" s="14" t="s">
        <v>35</v>
      </c>
      <c r="B17" s="13">
        <v>5170</v>
      </c>
      <c r="C17" s="13">
        <v>6168</v>
      </c>
      <c r="D17" s="13">
        <v>6821</v>
      </c>
      <c r="E17" s="13">
        <v>4093</v>
      </c>
      <c r="F17" s="13">
        <v>4723</v>
      </c>
      <c r="G17" s="13">
        <v>12881</v>
      </c>
      <c r="H17" s="13">
        <v>3894</v>
      </c>
      <c r="I17" s="13">
        <v>1064</v>
      </c>
      <c r="J17" s="13">
        <v>2975</v>
      </c>
      <c r="K17" s="13">
        <v>2934</v>
      </c>
      <c r="L17" s="11">
        <f t="shared" si="2"/>
        <v>50723</v>
      </c>
    </row>
    <row r="18" spans="1:12" ht="17.25" customHeight="1">
      <c r="A18" s="14" t="s">
        <v>36</v>
      </c>
      <c r="B18" s="13">
        <v>9</v>
      </c>
      <c r="C18" s="13">
        <v>5</v>
      </c>
      <c r="D18" s="13">
        <v>8</v>
      </c>
      <c r="E18" s="13">
        <v>7</v>
      </c>
      <c r="F18" s="13">
        <v>1</v>
      </c>
      <c r="G18" s="13">
        <v>10</v>
      </c>
      <c r="H18" s="13">
        <v>4</v>
      </c>
      <c r="I18" s="13">
        <v>1</v>
      </c>
      <c r="J18" s="13">
        <v>4</v>
      </c>
      <c r="K18" s="13">
        <v>13</v>
      </c>
      <c r="L18" s="11">
        <f t="shared" si="2"/>
        <v>62</v>
      </c>
    </row>
    <row r="19" spans="1:12" ht="17.25" customHeight="1">
      <c r="A19" s="14" t="s">
        <v>37</v>
      </c>
      <c r="B19" s="13">
        <v>0</v>
      </c>
      <c r="C19" s="13">
        <v>14</v>
      </c>
      <c r="D19" s="13">
        <v>4</v>
      </c>
      <c r="E19" s="13">
        <v>2</v>
      </c>
      <c r="F19" s="13">
        <v>9</v>
      </c>
      <c r="G19" s="13">
        <v>6</v>
      </c>
      <c r="H19" s="13">
        <v>2</v>
      </c>
      <c r="I19" s="13">
        <v>0</v>
      </c>
      <c r="J19" s="13">
        <v>3</v>
      </c>
      <c r="K19" s="13">
        <v>4</v>
      </c>
      <c r="L19" s="11">
        <f t="shared" si="2"/>
        <v>44</v>
      </c>
    </row>
    <row r="20" spans="1:12" ht="17.25" customHeight="1">
      <c r="A20" s="16" t="s">
        <v>22</v>
      </c>
      <c r="B20" s="11">
        <f>+B21+B22+B23</f>
        <v>80822</v>
      </c>
      <c r="C20" s="11">
        <f aca="true" t="shared" si="6" ref="C20:K20">+C21+C22+C23</f>
        <v>82240</v>
      </c>
      <c r="D20" s="11">
        <f t="shared" si="6"/>
        <v>112924</v>
      </c>
      <c r="E20" s="11">
        <f t="shared" si="6"/>
        <v>56215</v>
      </c>
      <c r="F20" s="11">
        <f t="shared" si="6"/>
        <v>71076</v>
      </c>
      <c r="G20" s="11">
        <f t="shared" si="6"/>
        <v>191800</v>
      </c>
      <c r="H20" s="11">
        <f t="shared" si="6"/>
        <v>54170</v>
      </c>
      <c r="I20" s="11">
        <f t="shared" si="6"/>
        <v>14198</v>
      </c>
      <c r="J20" s="11">
        <f t="shared" si="6"/>
        <v>42962</v>
      </c>
      <c r="K20" s="11">
        <f t="shared" si="6"/>
        <v>36772</v>
      </c>
      <c r="L20" s="11">
        <f t="shared" si="2"/>
        <v>743179</v>
      </c>
    </row>
    <row r="21" spans="1:13" s="67" customFormat="1" ht="17.25" customHeight="1">
      <c r="A21" s="60" t="s">
        <v>23</v>
      </c>
      <c r="B21" s="75">
        <v>44323</v>
      </c>
      <c r="C21" s="75">
        <v>49452</v>
      </c>
      <c r="D21" s="75">
        <v>68612</v>
      </c>
      <c r="E21" s="75">
        <v>32817</v>
      </c>
      <c r="F21" s="75">
        <v>39907</v>
      </c>
      <c r="G21" s="75">
        <v>94623</v>
      </c>
      <c r="H21" s="75">
        <v>28310</v>
      </c>
      <c r="I21" s="75">
        <v>9100</v>
      </c>
      <c r="J21" s="75">
        <v>25137</v>
      </c>
      <c r="K21" s="75">
        <v>19616</v>
      </c>
      <c r="L21" s="76">
        <f t="shared" si="2"/>
        <v>411897</v>
      </c>
      <c r="M21" s="77"/>
    </row>
    <row r="22" spans="1:13" s="67" customFormat="1" ht="17.25" customHeight="1">
      <c r="A22" s="60" t="s">
        <v>24</v>
      </c>
      <c r="B22" s="75">
        <v>35196</v>
      </c>
      <c r="C22" s="75">
        <v>31431</v>
      </c>
      <c r="D22" s="75">
        <v>42860</v>
      </c>
      <c r="E22" s="75">
        <v>22581</v>
      </c>
      <c r="F22" s="75">
        <v>30366</v>
      </c>
      <c r="G22" s="75">
        <v>94634</v>
      </c>
      <c r="H22" s="75">
        <v>24964</v>
      </c>
      <c r="I22" s="75">
        <v>4909</v>
      </c>
      <c r="J22" s="75">
        <v>17310</v>
      </c>
      <c r="K22" s="75">
        <v>16678</v>
      </c>
      <c r="L22" s="76">
        <f t="shared" si="2"/>
        <v>320929</v>
      </c>
      <c r="M22" s="77"/>
    </row>
    <row r="23" spans="1:12" ht="17.25" customHeight="1">
      <c r="A23" s="12" t="s">
        <v>25</v>
      </c>
      <c r="B23" s="13">
        <v>1303</v>
      </c>
      <c r="C23" s="13">
        <v>1357</v>
      </c>
      <c r="D23" s="13">
        <v>1452</v>
      </c>
      <c r="E23" s="13">
        <v>817</v>
      </c>
      <c r="F23" s="13">
        <v>803</v>
      </c>
      <c r="G23" s="13">
        <v>2543</v>
      </c>
      <c r="H23" s="13">
        <v>896</v>
      </c>
      <c r="I23" s="13">
        <v>189</v>
      </c>
      <c r="J23" s="13">
        <v>515</v>
      </c>
      <c r="K23" s="13">
        <v>478</v>
      </c>
      <c r="L23" s="11">
        <f t="shared" si="2"/>
        <v>10353</v>
      </c>
    </row>
    <row r="24" spans="1:13" ht="17.25" customHeight="1">
      <c r="A24" s="16" t="s">
        <v>26</v>
      </c>
      <c r="B24" s="13">
        <f>+B25+B26</f>
        <v>49980</v>
      </c>
      <c r="C24" s="13">
        <f aca="true" t="shared" si="7" ref="C24:K24">+C25+C26</f>
        <v>59036</v>
      </c>
      <c r="D24" s="13">
        <f t="shared" si="7"/>
        <v>77797</v>
      </c>
      <c r="E24" s="13">
        <f t="shared" si="7"/>
        <v>42077</v>
      </c>
      <c r="F24" s="13">
        <f t="shared" si="7"/>
        <v>32584</v>
      </c>
      <c r="G24" s="13">
        <f t="shared" si="7"/>
        <v>64836</v>
      </c>
      <c r="H24" s="13">
        <f t="shared" si="7"/>
        <v>30356</v>
      </c>
      <c r="I24" s="13">
        <f t="shared" si="7"/>
        <v>12008</v>
      </c>
      <c r="J24" s="13">
        <f t="shared" si="7"/>
        <v>33313</v>
      </c>
      <c r="K24" s="13">
        <f t="shared" si="7"/>
        <v>21768</v>
      </c>
      <c r="L24" s="11">
        <f t="shared" si="2"/>
        <v>423755</v>
      </c>
      <c r="M24" s="50"/>
    </row>
    <row r="25" spans="1:13" ht="17.25" customHeight="1">
      <c r="A25" s="12" t="s">
        <v>39</v>
      </c>
      <c r="B25" s="13">
        <v>43534</v>
      </c>
      <c r="C25" s="13">
        <v>52061</v>
      </c>
      <c r="D25" s="13">
        <v>69045</v>
      </c>
      <c r="E25" s="13">
        <v>37683</v>
      </c>
      <c r="F25" s="13">
        <v>28206</v>
      </c>
      <c r="G25" s="13">
        <v>56922</v>
      </c>
      <c r="H25" s="13">
        <v>26699</v>
      </c>
      <c r="I25" s="13">
        <v>11059</v>
      </c>
      <c r="J25" s="13">
        <v>29433</v>
      </c>
      <c r="K25" s="13">
        <v>18884</v>
      </c>
      <c r="L25" s="11">
        <f t="shared" si="2"/>
        <v>373526</v>
      </c>
      <c r="M25" s="49"/>
    </row>
    <row r="26" spans="1:13" ht="17.25" customHeight="1">
      <c r="A26" s="12" t="s">
        <v>40</v>
      </c>
      <c r="B26" s="13">
        <v>6446</v>
      </c>
      <c r="C26" s="13">
        <v>6975</v>
      </c>
      <c r="D26" s="13">
        <v>8752</v>
      </c>
      <c r="E26" s="13">
        <v>4394</v>
      </c>
      <c r="F26" s="13">
        <v>4378</v>
      </c>
      <c r="G26" s="13">
        <v>7914</v>
      </c>
      <c r="H26" s="13">
        <v>3657</v>
      </c>
      <c r="I26" s="13">
        <v>949</v>
      </c>
      <c r="J26" s="13">
        <v>3880</v>
      </c>
      <c r="K26" s="13">
        <v>2884</v>
      </c>
      <c r="L26" s="11">
        <f t="shared" si="2"/>
        <v>50229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642</v>
      </c>
      <c r="I27" s="11">
        <v>0</v>
      </c>
      <c r="J27" s="11">
        <v>0</v>
      </c>
      <c r="K27" s="11">
        <v>0</v>
      </c>
      <c r="L27" s="11">
        <f t="shared" si="2"/>
        <v>642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3</v>
      </c>
      <c r="L29" s="11">
        <f t="shared" si="2"/>
        <v>3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5.2787</v>
      </c>
      <c r="J31" s="32">
        <f t="shared" si="8"/>
        <v>3.292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5.2787</v>
      </c>
      <c r="J32" s="32">
        <v>3.292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31807.76</v>
      </c>
      <c r="I37" s="19">
        <v>0</v>
      </c>
      <c r="J37" s="19">
        <v>0</v>
      </c>
      <c r="K37" s="19">
        <v>0</v>
      </c>
      <c r="L37" s="23">
        <f>SUM(B37:K37)</f>
        <v>31807.76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19">
        <v>0</v>
      </c>
      <c r="J41" s="23">
        <f t="shared" si="9"/>
        <v>2217.04</v>
      </c>
      <c r="K41" s="23">
        <f t="shared" si="9"/>
        <v>1904.6</v>
      </c>
      <c r="L41" s="23">
        <f>SUM(B41:K41)</f>
        <v>38340.240000000005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19">
        <v>0</v>
      </c>
      <c r="J45" s="59">
        <f t="shared" si="10"/>
        <v>2217.04</v>
      </c>
      <c r="K45" s="59">
        <f t="shared" si="10"/>
        <v>1904.6</v>
      </c>
      <c r="L45" s="23">
        <f>SUM(B45:K45)</f>
        <v>38340.240000000005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19">
        <v>0</v>
      </c>
      <c r="J46" s="61">
        <v>518</v>
      </c>
      <c r="K46" s="61">
        <v>445</v>
      </c>
      <c r="L46" s="61">
        <f>SUM(B46:K46)</f>
        <v>8958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19">
        <v>0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865356.64</v>
      </c>
      <c r="C49" s="22">
        <f aca="true" t="shared" si="11" ref="C49:H49">+C50+C62</f>
        <v>1113782.08</v>
      </c>
      <c r="D49" s="22">
        <f t="shared" si="11"/>
        <v>1504752.8499999999</v>
      </c>
      <c r="E49" s="22">
        <f t="shared" si="11"/>
        <v>726406.2999999999</v>
      </c>
      <c r="F49" s="22">
        <f t="shared" si="11"/>
        <v>695835.52</v>
      </c>
      <c r="G49" s="22">
        <f t="shared" si="11"/>
        <v>1481798.4100000001</v>
      </c>
      <c r="H49" s="22">
        <f t="shared" si="11"/>
        <v>678877.12</v>
      </c>
      <c r="I49" s="22">
        <f>+I50+I62</f>
        <v>262763.13</v>
      </c>
      <c r="J49" s="22">
        <f>+J50+J62</f>
        <v>523935.44</v>
      </c>
      <c r="K49" s="22">
        <f>+K50+K62</f>
        <v>408514.26999999996</v>
      </c>
      <c r="L49" s="22">
        <f aca="true" t="shared" si="12" ref="L49:L62">SUM(B49:K49)</f>
        <v>8262021.760000001</v>
      </c>
    </row>
    <row r="50" spans="1:12" ht="17.25" customHeight="1">
      <c r="A50" s="16" t="s">
        <v>60</v>
      </c>
      <c r="B50" s="23">
        <f>SUM(B51:B61)</f>
        <v>848586.55</v>
      </c>
      <c r="C50" s="23">
        <f aca="true" t="shared" si="13" ref="C50:K50">SUM(C51:C61)</f>
        <v>1090619.53</v>
      </c>
      <c r="D50" s="23">
        <f t="shared" si="13"/>
        <v>1487800.14</v>
      </c>
      <c r="E50" s="23">
        <f t="shared" si="13"/>
        <v>703303.47</v>
      </c>
      <c r="F50" s="23">
        <f t="shared" si="13"/>
        <v>682555.12</v>
      </c>
      <c r="G50" s="23">
        <f t="shared" si="13"/>
        <v>1460328.12</v>
      </c>
      <c r="H50" s="23">
        <f t="shared" si="13"/>
        <v>662799.15</v>
      </c>
      <c r="I50" s="23">
        <f t="shared" si="13"/>
        <v>262763.13</v>
      </c>
      <c r="J50" s="23">
        <f t="shared" si="13"/>
        <v>509968.54</v>
      </c>
      <c r="K50" s="23">
        <f t="shared" si="13"/>
        <v>408514.26999999996</v>
      </c>
      <c r="L50" s="23">
        <f t="shared" si="12"/>
        <v>8117238.02</v>
      </c>
    </row>
    <row r="51" spans="1:12" ht="17.25" customHeight="1">
      <c r="A51" s="34" t="s">
        <v>61</v>
      </c>
      <c r="B51" s="23">
        <f aca="true" t="shared" si="14" ref="B51:H51">ROUND(B32*B7,2)</f>
        <v>844494.87</v>
      </c>
      <c r="C51" s="23">
        <f t="shared" si="14"/>
        <v>1084845.81</v>
      </c>
      <c r="D51" s="23">
        <f t="shared" si="14"/>
        <v>1481414.38</v>
      </c>
      <c r="E51" s="23">
        <f t="shared" si="14"/>
        <v>699858.07</v>
      </c>
      <c r="F51" s="23">
        <f t="shared" si="14"/>
        <v>679178.2</v>
      </c>
      <c r="G51" s="23">
        <f t="shared" si="14"/>
        <v>1452898.04</v>
      </c>
      <c r="H51" s="23">
        <f t="shared" si="14"/>
        <v>627276.35</v>
      </c>
      <c r="I51" s="23">
        <f>ROUND(I32*I7,2)</f>
        <v>262763.13</v>
      </c>
      <c r="J51" s="23">
        <f>ROUND(J32*J7,2)</f>
        <v>507751.5</v>
      </c>
      <c r="K51" s="23">
        <f>ROUND(K32*K7,2)</f>
        <v>399970.86</v>
      </c>
      <c r="L51" s="23">
        <f t="shared" si="12"/>
        <v>8040451.21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31807.76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31807.76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19">
        <v>0</v>
      </c>
      <c r="J57" s="36">
        <v>2217.04</v>
      </c>
      <c r="K57" s="36">
        <v>1904.6</v>
      </c>
      <c r="L57" s="23">
        <f t="shared" si="12"/>
        <v>38340.240000000005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6638.81</v>
      </c>
      <c r="L59" s="23">
        <f t="shared" si="12"/>
        <v>6638.81</v>
      </c>
    </row>
    <row r="60" spans="1:12" ht="17.25" customHeight="1">
      <c r="A60" s="12" t="s">
        <v>69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16770.09</v>
      </c>
      <c r="C62" s="36">
        <v>23162.55</v>
      </c>
      <c r="D62" s="36">
        <v>16952.71</v>
      </c>
      <c r="E62" s="36">
        <v>23102.83</v>
      </c>
      <c r="F62" s="36">
        <v>13280.4</v>
      </c>
      <c r="G62" s="36">
        <v>21470.29</v>
      </c>
      <c r="H62" s="36">
        <v>16077.97</v>
      </c>
      <c r="I62" s="19">
        <v>0</v>
      </c>
      <c r="J62" s="36">
        <v>13966.9</v>
      </c>
      <c r="K62" s="19">
        <v>0</v>
      </c>
      <c r="L62" s="36">
        <f t="shared" si="12"/>
        <v>144783.74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-95744</v>
      </c>
      <c r="C66" s="35">
        <f t="shared" si="15"/>
        <v>-135888.03</v>
      </c>
      <c r="D66" s="35">
        <f t="shared" si="15"/>
        <v>-138839.75</v>
      </c>
      <c r="E66" s="35">
        <f t="shared" si="15"/>
        <v>-78008</v>
      </c>
      <c r="F66" s="35">
        <f t="shared" si="15"/>
        <v>-55652</v>
      </c>
      <c r="G66" s="35">
        <f t="shared" si="15"/>
        <v>-110508</v>
      </c>
      <c r="H66" s="35">
        <f t="shared" si="15"/>
        <v>-83780</v>
      </c>
      <c r="I66" s="35">
        <f t="shared" si="15"/>
        <v>-23580.9</v>
      </c>
      <c r="J66" s="35">
        <f t="shared" si="15"/>
        <v>-50052</v>
      </c>
      <c r="K66" s="35">
        <f t="shared" si="15"/>
        <v>-42392.65</v>
      </c>
      <c r="L66" s="35">
        <f aca="true" t="shared" si="16" ref="L66:L116">SUM(B66:K66)</f>
        <v>-814445.3300000001</v>
      </c>
    </row>
    <row r="67" spans="1:12" ht="18.75" customHeight="1">
      <c r="A67" s="16" t="s">
        <v>73</v>
      </c>
      <c r="B67" s="35">
        <f aca="true" t="shared" si="17" ref="B67:K67">B68+B69+B70+B71+B72+B73</f>
        <v>-95744</v>
      </c>
      <c r="C67" s="35">
        <f t="shared" si="17"/>
        <v>-135868</v>
      </c>
      <c r="D67" s="35">
        <f t="shared" si="17"/>
        <v>-137772</v>
      </c>
      <c r="E67" s="35">
        <f t="shared" si="17"/>
        <v>-77508</v>
      </c>
      <c r="F67" s="35">
        <f t="shared" si="17"/>
        <v>-54652</v>
      </c>
      <c r="G67" s="35">
        <f t="shared" si="17"/>
        <v>-108008</v>
      </c>
      <c r="H67" s="35">
        <f t="shared" si="17"/>
        <v>-83780</v>
      </c>
      <c r="I67" s="35">
        <f t="shared" si="17"/>
        <v>-21092</v>
      </c>
      <c r="J67" s="35">
        <f t="shared" si="17"/>
        <v>-50052</v>
      </c>
      <c r="K67" s="35">
        <f t="shared" si="17"/>
        <v>-42012</v>
      </c>
      <c r="L67" s="35">
        <f t="shared" si="16"/>
        <v>-806488</v>
      </c>
    </row>
    <row r="68" spans="1:13" s="67" customFormat="1" ht="18.75" customHeight="1">
      <c r="A68" s="60" t="s">
        <v>144</v>
      </c>
      <c r="B68" s="63">
        <f>-ROUND(B9*$D$3,2)</f>
        <v>-95744</v>
      </c>
      <c r="C68" s="63">
        <f aca="true" t="shared" si="18" ref="C68:J68">-ROUND(C9*$D$3,2)</f>
        <v>-135868</v>
      </c>
      <c r="D68" s="63">
        <f t="shared" si="18"/>
        <v>-137772</v>
      </c>
      <c r="E68" s="63">
        <f t="shared" si="18"/>
        <v>-77508</v>
      </c>
      <c r="F68" s="63">
        <f t="shared" si="18"/>
        <v>-54652</v>
      </c>
      <c r="G68" s="63">
        <f t="shared" si="18"/>
        <v>-108008</v>
      </c>
      <c r="H68" s="63">
        <f t="shared" si="18"/>
        <v>-83780</v>
      </c>
      <c r="I68" s="63">
        <f t="shared" si="18"/>
        <v>-21092</v>
      </c>
      <c r="J68" s="63">
        <f t="shared" si="18"/>
        <v>-50052</v>
      </c>
      <c r="K68" s="63">
        <f>-ROUND((K9+K29)*$D$3,2)</f>
        <v>-42012</v>
      </c>
      <c r="L68" s="63">
        <f t="shared" si="16"/>
        <v>-806488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2" ht="18.75" customHeight="1">
      <c r="A71" s="12" t="s">
        <v>76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1:12" ht="18.75" customHeight="1">
      <c r="A72" s="12" t="s">
        <v>77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19">
        <v>0</v>
      </c>
      <c r="C74" s="63">
        <f aca="true" t="shared" si="19" ref="B74:K74">SUM(C75:C110)</f>
        <v>-20.03</v>
      </c>
      <c r="D74" s="35">
        <f t="shared" si="19"/>
        <v>-1067.75</v>
      </c>
      <c r="E74" s="63">
        <f t="shared" si="19"/>
        <v>-500</v>
      </c>
      <c r="F74" s="35">
        <f t="shared" si="19"/>
        <v>-1000</v>
      </c>
      <c r="G74" s="35">
        <f t="shared" si="19"/>
        <v>-2500</v>
      </c>
      <c r="H74" s="19">
        <v>0</v>
      </c>
      <c r="I74" s="35">
        <f t="shared" si="19"/>
        <v>-2488.9</v>
      </c>
      <c r="J74" s="19">
        <v>0</v>
      </c>
      <c r="K74" s="63">
        <f t="shared" si="19"/>
        <v>-380.65</v>
      </c>
      <c r="L74" s="63">
        <f t="shared" si="16"/>
        <v>-7957.33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19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6"/>
        <v>-3937.3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34" t="s">
        <v>84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-500</v>
      </c>
      <c r="F91" s="19">
        <v>-1000</v>
      </c>
      <c r="G91" s="63">
        <v>-2500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-4000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769612.64</v>
      </c>
      <c r="C114" s="24">
        <f t="shared" si="20"/>
        <v>977894.05</v>
      </c>
      <c r="D114" s="24">
        <f t="shared" si="20"/>
        <v>1365913.0999999999</v>
      </c>
      <c r="E114" s="24">
        <f t="shared" si="20"/>
        <v>648398.2999999999</v>
      </c>
      <c r="F114" s="24">
        <f t="shared" si="20"/>
        <v>640183.52</v>
      </c>
      <c r="G114" s="24">
        <f t="shared" si="20"/>
        <v>1371290.4100000001</v>
      </c>
      <c r="H114" s="24">
        <f t="shared" si="20"/>
        <v>595097.12</v>
      </c>
      <c r="I114" s="24">
        <f>+I115+I116</f>
        <v>239182.23</v>
      </c>
      <c r="J114" s="24">
        <f>+J115+J116</f>
        <v>473883.44</v>
      </c>
      <c r="K114" s="24">
        <f>+K115+K116</f>
        <v>366121.61999999994</v>
      </c>
      <c r="L114" s="45">
        <f t="shared" si="16"/>
        <v>7447576.430000001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752842.55</v>
      </c>
      <c r="C115" s="24">
        <f t="shared" si="21"/>
        <v>954731.5</v>
      </c>
      <c r="D115" s="24">
        <f t="shared" si="21"/>
        <v>1348960.39</v>
      </c>
      <c r="E115" s="24">
        <f t="shared" si="21"/>
        <v>625295.47</v>
      </c>
      <c r="F115" s="24">
        <f t="shared" si="21"/>
        <v>626903.12</v>
      </c>
      <c r="G115" s="24">
        <f t="shared" si="21"/>
        <v>1349820.12</v>
      </c>
      <c r="H115" s="24">
        <f t="shared" si="21"/>
        <v>579019.15</v>
      </c>
      <c r="I115" s="24">
        <f t="shared" si="21"/>
        <v>239182.23</v>
      </c>
      <c r="J115" s="24">
        <f t="shared" si="21"/>
        <v>459916.54</v>
      </c>
      <c r="K115" s="24">
        <f t="shared" si="21"/>
        <v>366121.61999999994</v>
      </c>
      <c r="L115" s="45">
        <f t="shared" si="16"/>
        <v>7302792.690000001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16770.09</v>
      </c>
      <c r="C116" s="24">
        <f t="shared" si="22"/>
        <v>23162.55</v>
      </c>
      <c r="D116" s="24">
        <f t="shared" si="22"/>
        <v>16952.71</v>
      </c>
      <c r="E116" s="24">
        <f t="shared" si="22"/>
        <v>23102.83</v>
      </c>
      <c r="F116" s="24">
        <f t="shared" si="22"/>
        <v>13280.4</v>
      </c>
      <c r="G116" s="24">
        <f t="shared" si="22"/>
        <v>21470.29</v>
      </c>
      <c r="H116" s="24">
        <f t="shared" si="22"/>
        <v>16077.97</v>
      </c>
      <c r="I116" s="19">
        <f t="shared" si="22"/>
        <v>0</v>
      </c>
      <c r="J116" s="24">
        <f t="shared" si="22"/>
        <v>13966.9</v>
      </c>
      <c r="K116" s="24">
        <f t="shared" si="22"/>
        <v>0</v>
      </c>
      <c r="L116" s="45">
        <f t="shared" si="16"/>
        <v>144783.74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7447576.420000001</v>
      </c>
      <c r="M122" s="51"/>
    </row>
    <row r="123" spans="1:12" ht="18.75" customHeight="1">
      <c r="A123" s="26" t="s">
        <v>123</v>
      </c>
      <c r="B123" s="27">
        <v>101059.61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101059.61</v>
      </c>
    </row>
    <row r="124" spans="1:12" ht="18.75" customHeight="1">
      <c r="A124" s="26" t="s">
        <v>124</v>
      </c>
      <c r="B124" s="27">
        <v>668553.02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668553.02</v>
      </c>
    </row>
    <row r="125" spans="1:12" ht="18.75" customHeight="1">
      <c r="A125" s="26" t="s">
        <v>125</v>
      </c>
      <c r="B125" s="38">
        <v>0</v>
      </c>
      <c r="C125" s="27">
        <v>977894.05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977894.05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1271485.87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1271485.87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94427.23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94427.23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641914.32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641914.32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6483.98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6483.98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222005.77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222005.77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51439.42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51439.42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366738.33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366738.33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402506.57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402506.57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37619.9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37619.9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210063.32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210063.32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176583.18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176583.18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544517.44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544517.44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202599.95</v>
      </c>
      <c r="I139" s="38">
        <v>0</v>
      </c>
      <c r="J139" s="38">
        <v>0</v>
      </c>
      <c r="K139" s="38">
        <v>0</v>
      </c>
      <c r="L139" s="39">
        <f t="shared" si="23"/>
        <v>202599.95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392497.17</v>
      </c>
      <c r="I140" s="38">
        <v>0</v>
      </c>
      <c r="J140" s="38">
        <v>0</v>
      </c>
      <c r="K140" s="38">
        <v>0</v>
      </c>
      <c r="L140" s="39">
        <f t="shared" si="23"/>
        <v>392497.17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239182.23</v>
      </c>
      <c r="J141" s="38">
        <v>0</v>
      </c>
      <c r="K141" s="38">
        <v>0</v>
      </c>
      <c r="L141" s="39">
        <f t="shared" si="23"/>
        <v>239182.23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473883.44</v>
      </c>
      <c r="K142" s="18">
        <v>0</v>
      </c>
      <c r="L142" s="39">
        <f t="shared" si="23"/>
        <v>473883.44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366121.62</v>
      </c>
      <c r="L143" s="42">
        <f t="shared" si="23"/>
        <v>366121.62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473883.44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2019-01-07T18:30:23Z</dcterms:modified>
  <cp:category/>
  <cp:version/>
  <cp:contentType/>
  <cp:contentStatus/>
</cp:coreProperties>
</file>