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<sst xmlns="http://schemas.openxmlformats.org/spreadsheetml/2006/main" count="147" uniqueCount="147">
  <si>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</si>
  <si>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</si>
  <si>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</si>
  <si>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</si>
  <si>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</si>
  <si>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</si>
  <si>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</si>
  <si>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</si>
  <si>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</si>
  <si>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</si>
  <si>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</si>
  <si>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</si>
  <si>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</si>
  <si>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</si>
  <si>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</si>
  <si>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</si>
  <si>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</si>
  <si>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</si>
  <si>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</si>
  <si>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</si>
  <si>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</si>
  <si>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</si>
  <si>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</si>
  <si>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</si>
  <si>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</si>
  <si>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</si>
  <si>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</si>
  <si>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</si>
  <si>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</si>
  <si>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</si>
  <si>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</si>
  <si>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</si>
  <si>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</si>
  <si>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</si>
  <si>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</si>
  <si>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</si>
  <si>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</si>
  <si>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</si>
  <si>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</si>
  <si>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</si>
  <si>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</si>
  <si>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</si>
  <si>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</si>
  <si>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</si>
  <si>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</si>
  <si>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</si>
  <si>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</si>
  <si>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</si>
  <si>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</si>
  <si>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</si>
  <si>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</si>
  <si>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</si>
  <si>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</si>
  <si>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</si>
  <si>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</si>
  <si>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</si>
  <si>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</si>
  <si>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</si>
  <si>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</si>
  <si>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</si>
  <si>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</si>
  <si>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</si>
  <si>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</si>
  <si>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</si>
  <si>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</si>
  <si>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</si>
  <si>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</si>
  <si>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</si>
  <si>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</si>
  <si>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</si>
  <si>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</si>
  <si>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</si>
  <si>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</si>
  <si>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</si>
  <si>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</si>
  <si>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</si>
  <si>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</si>
  <si>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</si>
  <si>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</si>
  <si>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</si>
  <si>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</si>
  <si>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</si>
  <si>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</si>
  <si>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</si>
  <si>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</si>
  <si>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</si>
  <si>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</si>
  <si>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</si>
  <si>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</si>
  <si>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</si>
  <si>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</si>
  <si>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</si>
  <si>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</si>
  <si>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</si>
  <si>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</si>
  <si>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</si>
  <si>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</si>
  <si>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</si>
  <si>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</si>
  <si>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</si>
  <si>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</si>
  <si>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</si>
  <si>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</si>
  <si>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</si>
  <si>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</si>
  <si>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</si>
  <si>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</si>
  <si>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</si>
  <si>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</si>
  <si>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</si>
  <si>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</si>
  <si>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</si>
  <si>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</si>
  <si>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</si>
  <si>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</si>
  <si>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</si>
  <si>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</si>
  <si>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</si>
  <si>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</si>
  <si>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</si>
  <si>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</si>
  <si>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</si>
  <si>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</si>
  <si>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</si>
  <si>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</si>
  <si>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</si>
  <si>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</si>
  <si>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</si>
  <si>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</si>
  <si>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</si>
  <si>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</si>
  <si>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</si>
  <si>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</si>
  <si>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</si>
  <si>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</si>
  <si>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</si>
  <si>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</si>
  <si>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</si>
  <si>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</si>
  <si>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</si>
  <si>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</si>
  <si>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</si>
  <si>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</si>
  <si>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</si>
  <si>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</si>
  <si>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</si>
  <si>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25/12/18 - VENCIMENTO 03/01/19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</si>
</sst>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84553</v>
      </c>
      <c r="C7" s="9">
        <f t="shared" si="0"/>
        <v>128562</v>
      </c>
      <c r="D7" s="9">
        <f t="shared" si="0"/>
        <v>142621</v>
      </c>
      <c r="E7" s="9">
        <f t="shared" si="0"/>
        <v>76275</v>
      </c>
      <c r="F7" s="9">
        <f t="shared" si="0"/>
        <v>86363</v>
      </c>
      <c r="G7" s="9">
        <f t="shared" si="0"/>
        <v>212325</v>
      </c>
      <c r="H7" s="9">
        <f t="shared" si="0"/>
        <v>66634</v>
      </c>
      <c r="I7" s="9">
        <f t="shared" si="0"/>
        <v>13649</v>
      </c>
      <c r="J7" s="9">
        <f t="shared" si="0"/>
        <v>68838</v>
      </c>
      <c r="K7" s="9">
        <f t="shared" si="0"/>
        <v>50972</v>
      </c>
      <c r="L7" s="9">
        <f t="shared" si="0"/>
        <v>930792</v>
      </c>
      <c r="M7" s="49"/>
    </row>
    <row r="8" spans="1:12" ht="17.25" customHeight="1">
      <c r="A8" s="10" t="s">
        <v>38</v>
      </c>
      <c r="B8" s="11">
        <f>B9+B12+B16</f>
        <v>44221</v>
      </c>
      <c r="C8" s="11">
        <f aca="true" t="shared" si="1" ref="C8:K8">C9+C12+C16</f>
        <v>70645</v>
      </c>
      <c r="D8" s="11">
        <f t="shared" si="1"/>
        <v>73220</v>
      </c>
      <c r="E8" s="11">
        <f t="shared" si="1"/>
        <v>41676</v>
      </c>
      <c r="F8" s="11">
        <f t="shared" si="1"/>
        <v>41181</v>
      </c>
      <c r="G8" s="11">
        <f t="shared" si="1"/>
        <v>107941</v>
      </c>
      <c r="H8" s="11">
        <f t="shared" si="1"/>
        <v>37903</v>
      </c>
      <c r="I8" s="11">
        <f t="shared" si="1"/>
        <v>6378</v>
      </c>
      <c r="J8" s="11">
        <f t="shared" si="1"/>
        <v>37300</v>
      </c>
      <c r="K8" s="11">
        <f t="shared" si="1"/>
        <v>27048</v>
      </c>
      <c r="L8" s="11">
        <f aca="true" t="shared" si="2" ref="L8:L29">SUM(B8:K8)</f>
        <v>487513</v>
      </c>
    </row>
    <row r="9" spans="1:12" ht="17.25" customHeight="1">
      <c r="A9" s="15" t="s">
        <v>16</v>
      </c>
      <c r="B9" s="13">
        <f>+B10+B11</f>
        <v>11388</v>
      </c>
      <c r="C9" s="13">
        <f aca="true" t="shared" si="3" ref="C9:K9">+C10+C11</f>
        <v>20005</v>
      </c>
      <c r="D9" s="13">
        <f t="shared" si="3"/>
        <v>20144</v>
      </c>
      <c r="E9" s="13">
        <f t="shared" si="3"/>
        <v>10740</v>
      </c>
      <c r="F9" s="13">
        <f t="shared" si="3"/>
        <v>8844</v>
      </c>
      <c r="G9" s="13">
        <f t="shared" si="3"/>
        <v>19307</v>
      </c>
      <c r="H9" s="13">
        <f t="shared" si="3"/>
        <v>9642</v>
      </c>
      <c r="I9" s="13">
        <f t="shared" si="3"/>
        <v>1946</v>
      </c>
      <c r="J9" s="13">
        <f t="shared" si="3"/>
        <v>10270</v>
      </c>
      <c r="K9" s="13">
        <f t="shared" si="3"/>
        <v>6478</v>
      </c>
      <c r="L9" s="11">
        <f t="shared" si="2"/>
        <v>118764</v>
      </c>
    </row>
    <row r="10" spans="1:12" ht="17.25" customHeight="1">
      <c r="A10" s="29" t="s">
        <v>17</v>
      </c>
      <c r="B10" s="13">
        <v>11388</v>
      </c>
      <c r="C10" s="13">
        <v>20005</v>
      </c>
      <c r="D10" s="13">
        <v>20144</v>
      </c>
      <c r="E10" s="13">
        <v>10740</v>
      </c>
      <c r="F10" s="13">
        <v>8844</v>
      </c>
      <c r="G10" s="13">
        <v>19307</v>
      </c>
      <c r="H10" s="13">
        <v>9642</v>
      </c>
      <c r="I10" s="13">
        <v>1946</v>
      </c>
      <c r="J10" s="13">
        <v>10270</v>
      </c>
      <c r="K10" s="13">
        <v>6478</v>
      </c>
      <c r="L10" s="11">
        <f t="shared" si="2"/>
        <v>118764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31084</v>
      </c>
      <c r="C12" s="17">
        <f t="shared" si="4"/>
        <v>48088</v>
      </c>
      <c r="D12" s="17">
        <f t="shared" si="4"/>
        <v>50666</v>
      </c>
      <c r="E12" s="17">
        <f t="shared" si="4"/>
        <v>29560</v>
      </c>
      <c r="F12" s="17">
        <f t="shared" si="4"/>
        <v>30452</v>
      </c>
      <c r="G12" s="17">
        <f t="shared" si="4"/>
        <v>83890</v>
      </c>
      <c r="H12" s="17">
        <f t="shared" si="4"/>
        <v>27003</v>
      </c>
      <c r="I12" s="17">
        <f t="shared" si="4"/>
        <v>4152</v>
      </c>
      <c r="J12" s="17">
        <f t="shared" si="4"/>
        <v>25896</v>
      </c>
      <c r="K12" s="17">
        <f t="shared" si="4"/>
        <v>19520</v>
      </c>
      <c r="L12" s="11">
        <f t="shared" si="2"/>
        <v>350311</v>
      </c>
    </row>
    <row r="13" spans="1:14" s="67" customFormat="1" ht="17.25" customHeight="1">
      <c r="A13" s="74" t="s">
        <v>19</v>
      </c>
      <c r="B13" s="75">
        <v>16040</v>
      </c>
      <c r="C13" s="75">
        <v>25845</v>
      </c>
      <c r="D13" s="75">
        <v>28135</v>
      </c>
      <c r="E13" s="75">
        <v>15872</v>
      </c>
      <c r="F13" s="75">
        <v>16004</v>
      </c>
      <c r="G13" s="75">
        <v>39415</v>
      </c>
      <c r="H13" s="75">
        <v>12589</v>
      </c>
      <c r="I13" s="75">
        <v>2401</v>
      </c>
      <c r="J13" s="75">
        <v>14578</v>
      </c>
      <c r="K13" s="75">
        <v>9578</v>
      </c>
      <c r="L13" s="76">
        <f t="shared" si="2"/>
        <v>180457</v>
      </c>
      <c r="M13" s="77"/>
      <c r="N13" s="78"/>
    </row>
    <row r="14" spans="1:13" s="67" customFormat="1" ht="17.25" customHeight="1">
      <c r="A14" s="74" t="s">
        <v>20</v>
      </c>
      <c r="B14" s="75">
        <v>14259</v>
      </c>
      <c r="C14" s="75">
        <v>20960</v>
      </c>
      <c r="D14" s="75">
        <v>21434</v>
      </c>
      <c r="E14" s="75">
        <v>12960</v>
      </c>
      <c r="F14" s="75">
        <v>13872</v>
      </c>
      <c r="G14" s="75">
        <v>42810</v>
      </c>
      <c r="H14" s="75">
        <v>13647</v>
      </c>
      <c r="I14" s="75">
        <v>1645</v>
      </c>
      <c r="J14" s="75">
        <v>10773</v>
      </c>
      <c r="K14" s="75">
        <v>9494</v>
      </c>
      <c r="L14" s="76">
        <f t="shared" si="2"/>
        <v>161854</v>
      </c>
      <c r="M14" s="77"/>
    </row>
    <row r="15" spans="1:12" ht="17.25" customHeight="1">
      <c r="A15" s="14" t="s">
        <v>21</v>
      </c>
      <c r="B15" s="13">
        <v>785</v>
      </c>
      <c r="C15" s="13">
        <v>1283</v>
      </c>
      <c r="D15" s="13">
        <v>1097</v>
      </c>
      <c r="E15" s="13">
        <v>728</v>
      </c>
      <c r="F15" s="13">
        <v>576</v>
      </c>
      <c r="G15" s="13">
        <v>1665</v>
      </c>
      <c r="H15" s="13">
        <v>767</v>
      </c>
      <c r="I15" s="13">
        <v>106</v>
      </c>
      <c r="J15" s="13">
        <v>545</v>
      </c>
      <c r="K15" s="13">
        <v>448</v>
      </c>
      <c r="L15" s="11">
        <f t="shared" si="2"/>
        <v>8000</v>
      </c>
    </row>
    <row r="16" spans="1:12" ht="17.25" customHeight="1">
      <c r="A16" s="15" t="s">
        <v>34</v>
      </c>
      <c r="B16" s="13">
        <f>B17+B18+B19</f>
        <v>1749</v>
      </c>
      <c r="C16" s="13">
        <f aca="true" t="shared" si="5" ref="C16:K16">C17+C18+C19</f>
        <v>2552</v>
      </c>
      <c r="D16" s="13">
        <f t="shared" si="5"/>
        <v>2410</v>
      </c>
      <c r="E16" s="13">
        <f t="shared" si="5"/>
        <v>1376</v>
      </c>
      <c r="F16" s="13">
        <f t="shared" si="5"/>
        <v>1885</v>
      </c>
      <c r="G16" s="13">
        <f t="shared" si="5"/>
        <v>4744</v>
      </c>
      <c r="H16" s="13">
        <f t="shared" si="5"/>
        <v>1258</v>
      </c>
      <c r="I16" s="13">
        <f t="shared" si="5"/>
        <v>280</v>
      </c>
      <c r="J16" s="13">
        <f t="shared" si="5"/>
        <v>1134</v>
      </c>
      <c r="K16" s="13">
        <f t="shared" si="5"/>
        <v>1050</v>
      </c>
      <c r="L16" s="11">
        <f t="shared" si="2"/>
        <v>18438</v>
      </c>
    </row>
    <row r="17" spans="1:12" ht="17.25" customHeight="1">
      <c r="A17" s="14" t="s">
        <v>35</v>
      </c>
      <c r="B17" s="13">
        <v>1746</v>
      </c>
      <c r="C17" s="13">
        <v>2539</v>
      </c>
      <c r="D17" s="13">
        <v>2406</v>
      </c>
      <c r="E17" s="13">
        <v>1376</v>
      </c>
      <c r="F17" s="13">
        <v>1882</v>
      </c>
      <c r="G17" s="13">
        <v>4741</v>
      </c>
      <c r="H17" s="13">
        <v>1258</v>
      </c>
      <c r="I17" s="13">
        <v>279</v>
      </c>
      <c r="J17" s="13">
        <v>1134</v>
      </c>
      <c r="K17" s="13">
        <v>1047</v>
      </c>
      <c r="L17" s="11">
        <f t="shared" si="2"/>
        <v>18408</v>
      </c>
    </row>
    <row r="18" spans="1:12" ht="17.25" customHeight="1">
      <c r="A18" s="14" t="s">
        <v>36</v>
      </c>
      <c r="B18" s="13">
        <v>1</v>
      </c>
      <c r="C18" s="13">
        <v>3</v>
      </c>
      <c r="D18" s="13">
        <v>4</v>
      </c>
      <c r="E18" s="13">
        <v>0</v>
      </c>
      <c r="F18" s="13">
        <v>1</v>
      </c>
      <c r="G18" s="13">
        <v>1</v>
      </c>
      <c r="H18" s="13">
        <v>0</v>
      </c>
      <c r="I18" s="13">
        <v>0</v>
      </c>
      <c r="J18" s="13">
        <v>0</v>
      </c>
      <c r="K18" s="13">
        <v>3</v>
      </c>
      <c r="L18" s="11">
        <f t="shared" si="2"/>
        <v>13</v>
      </c>
    </row>
    <row r="19" spans="1:12" ht="17.25" customHeight="1">
      <c r="A19" s="14" t="s">
        <v>37</v>
      </c>
      <c r="B19" s="13">
        <v>2</v>
      </c>
      <c r="C19" s="13">
        <v>10</v>
      </c>
      <c r="D19" s="13">
        <v>0</v>
      </c>
      <c r="E19" s="13">
        <v>0</v>
      </c>
      <c r="F19" s="13">
        <v>2</v>
      </c>
      <c r="G19" s="13">
        <v>2</v>
      </c>
      <c r="H19" s="13">
        <v>0</v>
      </c>
      <c r="I19" s="13">
        <v>1</v>
      </c>
      <c r="J19" s="13">
        <v>0</v>
      </c>
      <c r="K19" s="13">
        <v>0</v>
      </c>
      <c r="L19" s="11">
        <f t="shared" si="2"/>
        <v>17</v>
      </c>
    </row>
    <row r="20" spans="1:12" ht="17.25" customHeight="1">
      <c r="A20" s="16" t="s">
        <v>22</v>
      </c>
      <c r="B20" s="11">
        <f>+B21+B22+B23</f>
        <v>23709</v>
      </c>
      <c r="C20" s="11">
        <f aca="true" t="shared" si="6" ref="C20:K20">+C21+C22+C23</f>
        <v>31529</v>
      </c>
      <c r="D20" s="11">
        <f t="shared" si="6"/>
        <v>37391</v>
      </c>
      <c r="E20" s="11">
        <f t="shared" si="6"/>
        <v>18884</v>
      </c>
      <c r="F20" s="11">
        <f t="shared" si="6"/>
        <v>30972</v>
      </c>
      <c r="G20" s="11">
        <f t="shared" si="6"/>
        <v>75249</v>
      </c>
      <c r="H20" s="11">
        <f t="shared" si="6"/>
        <v>17734</v>
      </c>
      <c r="I20" s="11">
        <f t="shared" si="6"/>
        <v>3699</v>
      </c>
      <c r="J20" s="11">
        <f t="shared" si="6"/>
        <v>16751</v>
      </c>
      <c r="K20" s="11">
        <f t="shared" si="6"/>
        <v>14496</v>
      </c>
      <c r="L20" s="11">
        <f t="shared" si="2"/>
        <v>270414</v>
      </c>
    </row>
    <row r="21" spans="1:13" s="67" customFormat="1" ht="17.25" customHeight="1">
      <c r="A21" s="60" t="s">
        <v>23</v>
      </c>
      <c r="B21" s="75">
        <v>13537</v>
      </c>
      <c r="C21" s="75">
        <v>19812</v>
      </c>
      <c r="D21" s="75">
        <v>23598</v>
      </c>
      <c r="E21" s="75">
        <v>11830</v>
      </c>
      <c r="F21" s="75">
        <v>18388</v>
      </c>
      <c r="G21" s="75">
        <v>39645</v>
      </c>
      <c r="H21" s="75">
        <v>9752</v>
      </c>
      <c r="I21" s="75">
        <v>2407</v>
      </c>
      <c r="J21" s="75">
        <v>10667</v>
      </c>
      <c r="K21" s="75">
        <v>8307</v>
      </c>
      <c r="L21" s="76">
        <f t="shared" si="2"/>
        <v>157943</v>
      </c>
      <c r="M21" s="77"/>
    </row>
    <row r="22" spans="1:13" s="67" customFormat="1" ht="17.25" customHeight="1">
      <c r="A22" s="60" t="s">
        <v>24</v>
      </c>
      <c r="B22" s="75">
        <v>9737</v>
      </c>
      <c r="C22" s="75">
        <v>11133</v>
      </c>
      <c r="D22" s="75">
        <v>13253</v>
      </c>
      <c r="E22" s="75">
        <v>6777</v>
      </c>
      <c r="F22" s="75">
        <v>12144</v>
      </c>
      <c r="G22" s="75">
        <v>34514</v>
      </c>
      <c r="H22" s="75">
        <v>7679</v>
      </c>
      <c r="I22" s="75">
        <v>1237</v>
      </c>
      <c r="J22" s="75">
        <v>5782</v>
      </c>
      <c r="K22" s="75">
        <v>6002</v>
      </c>
      <c r="L22" s="76">
        <f t="shared" si="2"/>
        <v>108258</v>
      </c>
      <c r="M22" s="77"/>
    </row>
    <row r="23" spans="1:12" ht="17.25" customHeight="1">
      <c r="A23" s="12" t="s">
        <v>25</v>
      </c>
      <c r="B23" s="13">
        <v>435</v>
      </c>
      <c r="C23" s="13">
        <v>584</v>
      </c>
      <c r="D23" s="13">
        <v>540</v>
      </c>
      <c r="E23" s="13">
        <v>277</v>
      </c>
      <c r="F23" s="13">
        <v>440</v>
      </c>
      <c r="G23" s="13">
        <v>1090</v>
      </c>
      <c r="H23" s="13">
        <v>303</v>
      </c>
      <c r="I23" s="13">
        <v>55</v>
      </c>
      <c r="J23" s="13">
        <v>302</v>
      </c>
      <c r="K23" s="13">
        <v>187</v>
      </c>
      <c r="L23" s="11">
        <f t="shared" si="2"/>
        <v>4213</v>
      </c>
    </row>
    <row r="24" spans="1:13" ht="17.25" customHeight="1">
      <c r="A24" s="16" t="s">
        <v>26</v>
      </c>
      <c r="B24" s="13">
        <f>+B25+B26</f>
        <v>16623</v>
      </c>
      <c r="C24" s="13">
        <f aca="true" t="shared" si="7" ref="C24:K24">+C25+C26</f>
        <v>26388</v>
      </c>
      <c r="D24" s="13">
        <f t="shared" si="7"/>
        <v>32010</v>
      </c>
      <c r="E24" s="13">
        <f t="shared" si="7"/>
        <v>15715</v>
      </c>
      <c r="F24" s="13">
        <f t="shared" si="7"/>
        <v>14210</v>
      </c>
      <c r="G24" s="13">
        <f t="shared" si="7"/>
        <v>29135</v>
      </c>
      <c r="H24" s="13">
        <f t="shared" si="7"/>
        <v>10712</v>
      </c>
      <c r="I24" s="13">
        <f t="shared" si="7"/>
        <v>3572</v>
      </c>
      <c r="J24" s="13">
        <f t="shared" si="7"/>
        <v>14787</v>
      </c>
      <c r="K24" s="13">
        <f t="shared" si="7"/>
        <v>9428</v>
      </c>
      <c r="L24" s="11">
        <f t="shared" si="2"/>
        <v>172580</v>
      </c>
      <c r="M24" s="50"/>
    </row>
    <row r="25" spans="1:13" ht="17.25" customHeight="1">
      <c r="A25" s="12" t="s">
        <v>39</v>
      </c>
      <c r="B25" s="13">
        <v>14105</v>
      </c>
      <c r="C25" s="13">
        <v>22454</v>
      </c>
      <c r="D25" s="13">
        <v>27827</v>
      </c>
      <c r="E25" s="13">
        <v>13511</v>
      </c>
      <c r="F25" s="13">
        <v>11868</v>
      </c>
      <c r="G25" s="13">
        <v>24824</v>
      </c>
      <c r="H25" s="13">
        <v>9130</v>
      </c>
      <c r="I25" s="13">
        <v>3201</v>
      </c>
      <c r="J25" s="13">
        <v>12397</v>
      </c>
      <c r="K25" s="13">
        <v>7916</v>
      </c>
      <c r="L25" s="11">
        <f t="shared" si="2"/>
        <v>147233</v>
      </c>
      <c r="M25" s="49"/>
    </row>
    <row r="26" spans="1:13" ht="17.25" customHeight="1">
      <c r="A26" s="12" t="s">
        <v>40</v>
      </c>
      <c r="B26" s="13">
        <v>2518</v>
      </c>
      <c r="C26" s="13">
        <v>3934</v>
      </c>
      <c r="D26" s="13">
        <v>4183</v>
      </c>
      <c r="E26" s="13">
        <v>2204</v>
      </c>
      <c r="F26" s="13">
        <v>2342</v>
      </c>
      <c r="G26" s="13">
        <v>4311</v>
      </c>
      <c r="H26" s="13">
        <v>1582</v>
      </c>
      <c r="I26" s="13">
        <v>371</v>
      </c>
      <c r="J26" s="13">
        <v>2390</v>
      </c>
      <c r="K26" s="13">
        <v>1512</v>
      </c>
      <c r="L26" s="11">
        <f t="shared" si="2"/>
        <v>25347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285</v>
      </c>
      <c r="I27" s="11">
        <v>0</v>
      </c>
      <c r="J27" s="11">
        <v>0</v>
      </c>
      <c r="K27" s="11">
        <v>0</v>
      </c>
      <c r="L27" s="11">
        <f t="shared" si="2"/>
        <v>285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</v>
      </c>
      <c r="L29" s="11">
        <f t="shared" si="2"/>
        <v>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32962.26</v>
      </c>
      <c r="I37" s="19">
        <v>0</v>
      </c>
      <c r="J37" s="19">
        <v>0</v>
      </c>
      <c r="K37" s="19">
        <v>0</v>
      </c>
      <c r="L37" s="23">
        <f>SUM(B37:K37)</f>
        <v>32962.26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287398.19</v>
      </c>
      <c r="C49" s="22">
        <f aca="true" t="shared" si="11" ref="C49:H49">+C50+C62</f>
        <v>482413.00999999995</v>
      </c>
      <c r="D49" s="22">
        <f t="shared" si="11"/>
        <v>577463.84</v>
      </c>
      <c r="E49" s="22">
        <f t="shared" si="11"/>
        <v>284159.42</v>
      </c>
      <c r="F49" s="22">
        <f t="shared" si="11"/>
        <v>311543.78</v>
      </c>
      <c r="G49" s="22">
        <f t="shared" si="11"/>
        <v>627741.8</v>
      </c>
      <c r="H49" s="22">
        <f t="shared" si="11"/>
        <v>268242.96</v>
      </c>
      <c r="I49" s="22">
        <f>+I50+I62</f>
        <v>72048.98</v>
      </c>
      <c r="J49" s="22">
        <f>+J50+J62</f>
        <v>242798.64</v>
      </c>
      <c r="K49" s="22">
        <f>+K50+K62</f>
        <v>172617.18</v>
      </c>
      <c r="L49" s="22">
        <f aca="true" t="shared" si="12" ref="L49:L62">SUM(B49:K49)</f>
        <v>3326427.8000000003</v>
      </c>
    </row>
    <row r="50" spans="1:12" ht="17.25" customHeight="1">
      <c r="A50" s="16" t="s">
        <v>60</v>
      </c>
      <c r="B50" s="23">
        <f>SUM(B51:B61)</f>
        <v>270628.1</v>
      </c>
      <c r="C50" s="23">
        <f aca="true" t="shared" si="13" ref="C50:K50">SUM(C51:C61)</f>
        <v>459250.45999999996</v>
      </c>
      <c r="D50" s="23">
        <f t="shared" si="13"/>
        <v>560511.13</v>
      </c>
      <c r="E50" s="23">
        <f t="shared" si="13"/>
        <v>261056.59</v>
      </c>
      <c r="F50" s="23">
        <f t="shared" si="13"/>
        <v>298263.38</v>
      </c>
      <c r="G50" s="23">
        <f t="shared" si="13"/>
        <v>606271.51</v>
      </c>
      <c r="H50" s="23">
        <f t="shared" si="13"/>
        <v>252164.99000000002</v>
      </c>
      <c r="I50" s="23">
        <f t="shared" si="13"/>
        <v>72048.98</v>
      </c>
      <c r="J50" s="23">
        <f t="shared" si="13"/>
        <v>228831.74000000002</v>
      </c>
      <c r="K50" s="23">
        <f t="shared" si="13"/>
        <v>172617.18</v>
      </c>
      <c r="L50" s="23">
        <f t="shared" si="12"/>
        <v>3181644.0600000005</v>
      </c>
    </row>
    <row r="51" spans="1:12" ht="17.25" customHeight="1">
      <c r="A51" s="34" t="s">
        <v>61</v>
      </c>
      <c r="B51" s="23">
        <f aca="true" t="shared" si="14" ref="B51:H51">ROUND(B32*B7,2)</f>
        <v>266536.42</v>
      </c>
      <c r="C51" s="23">
        <f t="shared" si="14"/>
        <v>453476.74</v>
      </c>
      <c r="D51" s="23">
        <f t="shared" si="14"/>
        <v>554125.37</v>
      </c>
      <c r="E51" s="23">
        <f t="shared" si="14"/>
        <v>257611.19</v>
      </c>
      <c r="F51" s="23">
        <f t="shared" si="14"/>
        <v>294886.46</v>
      </c>
      <c r="G51" s="23">
        <f t="shared" si="14"/>
        <v>598841.43</v>
      </c>
      <c r="H51" s="23">
        <f t="shared" si="14"/>
        <v>215487.69</v>
      </c>
      <c r="I51" s="23">
        <f>ROUND(I32*I7,2)</f>
        <v>72048.98</v>
      </c>
      <c r="J51" s="23">
        <f>ROUND(J32*J7,2)</f>
        <v>226614.7</v>
      </c>
      <c r="K51" s="23">
        <f>ROUND(K32*K7,2)</f>
        <v>164073.77</v>
      </c>
      <c r="L51" s="23">
        <f t="shared" si="12"/>
        <v>3103702.75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32962.26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32962.26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-45552</v>
      </c>
      <c r="C66" s="35">
        <f t="shared" si="15"/>
        <v>-80040.03</v>
      </c>
      <c r="D66" s="35">
        <f t="shared" si="15"/>
        <v>-81643.75</v>
      </c>
      <c r="E66" s="35">
        <f t="shared" si="15"/>
        <v>-43460</v>
      </c>
      <c r="F66" s="35">
        <f t="shared" si="15"/>
        <v>-36376</v>
      </c>
      <c r="G66" s="35">
        <f t="shared" si="15"/>
        <v>-79728</v>
      </c>
      <c r="H66" s="35">
        <f t="shared" si="15"/>
        <v>-38568</v>
      </c>
      <c r="I66" s="35">
        <f t="shared" si="15"/>
        <v>-10272.9</v>
      </c>
      <c r="J66" s="35">
        <f t="shared" si="15"/>
        <v>-41080</v>
      </c>
      <c r="K66" s="35">
        <f t="shared" si="15"/>
        <v>-26296.65</v>
      </c>
      <c r="L66" s="35">
        <f aca="true" t="shared" si="16" ref="L66:L116">SUM(B66:K66)</f>
        <v>-483017.3300000001</v>
      </c>
    </row>
    <row r="67" spans="1:12" ht="18.75" customHeight="1">
      <c r="A67" s="16" t="s">
        <v>73</v>
      </c>
      <c r="B67" s="35">
        <f aca="true" t="shared" si="17" ref="B67:K67">B68+B69+B70+B71+B72+B73</f>
        <v>-45552</v>
      </c>
      <c r="C67" s="35">
        <f t="shared" si="17"/>
        <v>-80020</v>
      </c>
      <c r="D67" s="35">
        <f t="shared" si="17"/>
        <v>-80576</v>
      </c>
      <c r="E67" s="35">
        <f t="shared" si="17"/>
        <v>-42960</v>
      </c>
      <c r="F67" s="35">
        <f t="shared" si="17"/>
        <v>-35376</v>
      </c>
      <c r="G67" s="35">
        <f t="shared" si="17"/>
        <v>-77228</v>
      </c>
      <c r="H67" s="35">
        <f t="shared" si="17"/>
        <v>-38568</v>
      </c>
      <c r="I67" s="35">
        <f t="shared" si="17"/>
        <v>-7784</v>
      </c>
      <c r="J67" s="35">
        <f t="shared" si="17"/>
        <v>-41080</v>
      </c>
      <c r="K67" s="35">
        <f t="shared" si="17"/>
        <v>-25916</v>
      </c>
      <c r="L67" s="35">
        <f t="shared" si="16"/>
        <v>-475060</v>
      </c>
    </row>
    <row r="68" spans="1:13" s="67" customFormat="1" ht="18.75" customHeight="1">
      <c r="A68" s="60" t="s">
        <v>144</v>
      </c>
      <c r="B68" s="63">
        <f>-ROUND(B9*$D$3,2)</f>
        <v>-45552</v>
      </c>
      <c r="C68" s="63">
        <f aca="true" t="shared" si="18" ref="C68:J68">-ROUND(C9*$D$3,2)</f>
        <v>-80020</v>
      </c>
      <c r="D68" s="63">
        <f t="shared" si="18"/>
        <v>-80576</v>
      </c>
      <c r="E68" s="63">
        <f t="shared" si="18"/>
        <v>-42960</v>
      </c>
      <c r="F68" s="63">
        <f t="shared" si="18"/>
        <v>-35376</v>
      </c>
      <c r="G68" s="63">
        <f t="shared" si="18"/>
        <v>-77228</v>
      </c>
      <c r="H68" s="63">
        <f t="shared" si="18"/>
        <v>-38568</v>
      </c>
      <c r="I68" s="63">
        <f t="shared" si="18"/>
        <v>-7784</v>
      </c>
      <c r="J68" s="63">
        <f t="shared" si="18"/>
        <v>-41080</v>
      </c>
      <c r="K68" s="63">
        <f>-ROUND((K9+K29)*$D$3,2)</f>
        <v>-25916</v>
      </c>
      <c r="L68" s="63">
        <f t="shared" si="16"/>
        <v>-475060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63">
        <f t="shared" si="19"/>
        <v>-500</v>
      </c>
      <c r="F74" s="35">
        <f t="shared" si="19"/>
        <v>-1000</v>
      </c>
      <c r="G74" s="35">
        <f t="shared" si="19"/>
        <v>-2500</v>
      </c>
      <c r="H74" s="63">
        <f t="shared" si="19"/>
        <v>0</v>
      </c>
      <c r="I74" s="35">
        <f t="shared" si="19"/>
        <v>-2488.9</v>
      </c>
      <c r="J74" s="63">
        <f t="shared" si="19"/>
        <v>0</v>
      </c>
      <c r="K74" s="63">
        <f t="shared" si="19"/>
        <v>-380.65</v>
      </c>
      <c r="L74" s="63">
        <f t="shared" si="16"/>
        <v>-7957.33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241846.18999999997</v>
      </c>
      <c r="C114" s="24">
        <f t="shared" si="20"/>
        <v>402372.9799999999</v>
      </c>
      <c r="D114" s="24">
        <f t="shared" si="20"/>
        <v>495820.09</v>
      </c>
      <c r="E114" s="24">
        <f t="shared" si="20"/>
        <v>240699.41999999998</v>
      </c>
      <c r="F114" s="24">
        <f t="shared" si="20"/>
        <v>275167.78</v>
      </c>
      <c r="G114" s="24">
        <f t="shared" si="20"/>
        <v>548013.8</v>
      </c>
      <c r="H114" s="24">
        <f t="shared" si="20"/>
        <v>229674.96000000002</v>
      </c>
      <c r="I114" s="24">
        <f>+I115+I116</f>
        <v>61776.079999999994</v>
      </c>
      <c r="J114" s="24">
        <f>+J115+J116</f>
        <v>201718.64</v>
      </c>
      <c r="K114" s="24">
        <f>+K115+K116</f>
        <v>146320.53</v>
      </c>
      <c r="L114" s="45">
        <f t="shared" si="16"/>
        <v>2843410.4699999997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225076.09999999998</v>
      </c>
      <c r="C115" s="24">
        <f t="shared" si="21"/>
        <v>379210.42999999993</v>
      </c>
      <c r="D115" s="24">
        <f t="shared" si="21"/>
        <v>478867.38</v>
      </c>
      <c r="E115" s="24">
        <f t="shared" si="21"/>
        <v>217596.59</v>
      </c>
      <c r="F115" s="24">
        <f t="shared" si="21"/>
        <v>261887.38</v>
      </c>
      <c r="G115" s="24">
        <f t="shared" si="21"/>
        <v>526543.51</v>
      </c>
      <c r="H115" s="24">
        <f t="shared" si="21"/>
        <v>213596.99000000002</v>
      </c>
      <c r="I115" s="24">
        <f t="shared" si="21"/>
        <v>61776.079999999994</v>
      </c>
      <c r="J115" s="24">
        <f t="shared" si="21"/>
        <v>187751.74000000002</v>
      </c>
      <c r="K115" s="24">
        <f t="shared" si="21"/>
        <v>146320.53</v>
      </c>
      <c r="L115" s="45">
        <f t="shared" si="16"/>
        <v>2698626.73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2843410.4999999995</v>
      </c>
      <c r="M122" s="51"/>
    </row>
    <row r="123" spans="1:12" ht="18.75" customHeight="1">
      <c r="A123" s="26" t="s">
        <v>123</v>
      </c>
      <c r="B123" s="27">
        <v>31112.71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31112.71</v>
      </c>
    </row>
    <row r="124" spans="1:12" ht="18.75" customHeight="1">
      <c r="A124" s="26" t="s">
        <v>124</v>
      </c>
      <c r="B124" s="27">
        <v>210733.49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210733.49</v>
      </c>
    </row>
    <row r="125" spans="1:12" ht="18.75" customHeight="1">
      <c r="A125" s="26" t="s">
        <v>125</v>
      </c>
      <c r="B125" s="38">
        <v>0</v>
      </c>
      <c r="C125" s="27">
        <v>402372.98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402372.98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462299.38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462299.38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33520.72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33520.72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238292.41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238292.41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2407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2407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95716.84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95716.84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27582.45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27582.45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151868.5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151868.5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132952.92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132952.92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21152.22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21152.22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91635.49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91635.49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74911.68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74911.68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227361.49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227361.49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78689.17</v>
      </c>
      <c r="I139" s="38">
        <v>0</v>
      </c>
      <c r="J139" s="38">
        <v>0</v>
      </c>
      <c r="K139" s="38">
        <v>0</v>
      </c>
      <c r="L139" s="39">
        <f t="shared" si="23"/>
        <v>78689.17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150985.8</v>
      </c>
      <c r="I140" s="38">
        <v>0</v>
      </c>
      <c r="J140" s="38">
        <v>0</v>
      </c>
      <c r="K140" s="38">
        <v>0</v>
      </c>
      <c r="L140" s="39">
        <f t="shared" si="23"/>
        <v>150985.8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61776.08</v>
      </c>
      <c r="J141" s="38">
        <v>0</v>
      </c>
      <c r="K141" s="38">
        <v>0</v>
      </c>
      <c r="L141" s="39">
        <f t="shared" si="23"/>
        <v>61776.08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201718.64</v>
      </c>
      <c r="K142" s="18">
        <v>0</v>
      </c>
      <c r="L142" s="39">
        <f t="shared" si="23"/>
        <v>201718.64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146320.53</v>
      </c>
      <c r="L143" s="42">
        <f t="shared" si="23"/>
        <v>146320.53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201718.64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2019-01-02T18:52:59Z</dcterms:modified>
  <cp:category/>
  <cp:version/>
  <cp:contentType/>
  <cp:contentStatus/>
</cp:coreProperties>
</file>