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<sst xmlns="http://schemas.openxmlformats.org/spreadsheetml/2006/main" count="147" uniqueCount="147">
  <si>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</si>
  <si>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</si>
  <si>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</si>
  <si>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</si>
  <si>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</si>
  <si>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</si>
  <si>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</si>
  <si>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</si>
  <si>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</si>
  <si>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</si>
  <si>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</si>
  <si>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</si>
  <si>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</si>
  <si>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</si>
  <si>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</si>
  <si>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</si>
  <si>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</si>
  <si>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</si>
  <si>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</si>
  <si>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</si>
  <si>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</si>
  <si>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</si>
  <si>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</si>
  <si>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</si>
  <si>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</si>
  <si>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</si>
  <si>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</si>
  <si>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</si>
  <si>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</si>
  <si>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</si>
  <si>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</si>
  <si>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</si>
  <si>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</si>
  <si>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</si>
  <si>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</si>
  <si>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</si>
  <si>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</si>
  <si>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</si>
  <si>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</si>
  <si>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</si>
  <si>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</si>
  <si>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</si>
  <si>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</si>
  <si>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</si>
  <si>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</si>
  <si>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</si>
  <si>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</si>
  <si>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</si>
  <si>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</si>
  <si>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</si>
  <si>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</si>
  <si>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</si>
  <si>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</si>
  <si>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</si>
  <si>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</si>
  <si>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</si>
  <si>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</si>
  <si>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</si>
  <si>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</si>
  <si>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</si>
  <si>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</si>
  <si>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</si>
  <si>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</si>
  <si>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</si>
  <si>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</si>
  <si>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</si>
  <si>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</si>
  <si>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</si>
  <si>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</si>
  <si>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</si>
  <si>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</si>
  <si>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</si>
  <si>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</si>
  <si>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</si>
  <si>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</si>
  <si>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</si>
  <si>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</si>
  <si>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</si>
  <si>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</si>
  <si>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</si>
  <si>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</si>
  <si>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</si>
  <si>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</si>
  <si>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</si>
  <si>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</si>
  <si>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</si>
  <si>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</si>
  <si>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</si>
  <si>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</si>
  <si>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</si>
  <si>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</si>
  <si>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</si>
  <si>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</si>
  <si>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</si>
  <si>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</si>
  <si>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</si>
  <si>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</si>
  <si>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</si>
  <si>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</si>
  <si>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</si>
  <si>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</si>
  <si>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</si>
  <si>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</si>
  <si>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</si>
  <si>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</si>
  <si>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</si>
  <si>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</si>
  <si>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</si>
  <si>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</si>
  <si>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</si>
  <si>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</si>
  <si>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</si>
  <si>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</si>
  <si>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</si>
  <si>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</si>
  <si>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</si>
  <si>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</si>
  <si>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</si>
  <si>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</si>
  <si>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</si>
  <si>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</si>
  <si>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</si>
  <si>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</si>
  <si>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</si>
  <si>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</si>
  <si>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</si>
  <si>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</si>
  <si>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</si>
  <si>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</si>
  <si>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</si>
  <si>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</si>
  <si>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</si>
  <si>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</si>
  <si>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</si>
  <si>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</si>
  <si>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</si>
  <si>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</si>
  <si>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</si>
  <si>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</si>
  <si>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</si>
  <si>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</si>
  <si>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</si>
  <si>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</si>
  <si>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</si>
  <si>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</si>
  <si>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</si>
  <si>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24/12/18 - VENCIMENTO 03/01/19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</si>
</sst>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250113</v>
      </c>
      <c r="C7" s="9">
        <f t="shared" si="0"/>
        <v>301828</v>
      </c>
      <c r="D7" s="9">
        <f t="shared" si="0"/>
        <v>365735</v>
      </c>
      <c r="E7" s="9">
        <f t="shared" si="0"/>
        <v>200932</v>
      </c>
      <c r="F7" s="9">
        <f t="shared" si="0"/>
        <v>193329</v>
      </c>
      <c r="G7" s="9">
        <f t="shared" si="0"/>
        <v>501223</v>
      </c>
      <c r="H7" s="9">
        <f t="shared" si="0"/>
        <v>183959</v>
      </c>
      <c r="I7" s="9">
        <f t="shared" si="0"/>
        <v>45135</v>
      </c>
      <c r="J7" s="9">
        <f t="shared" si="0"/>
        <v>151977</v>
      </c>
      <c r="K7" s="9">
        <f t="shared" si="0"/>
        <v>117096</v>
      </c>
      <c r="L7" s="9">
        <f t="shared" si="0"/>
        <v>2311327</v>
      </c>
      <c r="M7" s="49"/>
    </row>
    <row r="8" spans="1:12" ht="17.25" customHeight="1">
      <c r="A8" s="10" t="s">
        <v>38</v>
      </c>
      <c r="B8" s="11">
        <f>B9+B12+B16</f>
        <v>130024</v>
      </c>
      <c r="C8" s="11">
        <f aca="true" t="shared" si="1" ref="C8:K8">C9+C12+C16</f>
        <v>164227</v>
      </c>
      <c r="D8" s="11">
        <f t="shared" si="1"/>
        <v>185395</v>
      </c>
      <c r="E8" s="11">
        <f t="shared" si="1"/>
        <v>107269</v>
      </c>
      <c r="F8" s="11">
        <f t="shared" si="1"/>
        <v>92323</v>
      </c>
      <c r="G8" s="11">
        <f t="shared" si="1"/>
        <v>252843</v>
      </c>
      <c r="H8" s="11">
        <f t="shared" si="1"/>
        <v>103109</v>
      </c>
      <c r="I8" s="11">
        <f t="shared" si="1"/>
        <v>21727</v>
      </c>
      <c r="J8" s="11">
        <f t="shared" si="1"/>
        <v>78334</v>
      </c>
      <c r="K8" s="11">
        <f t="shared" si="1"/>
        <v>61880</v>
      </c>
      <c r="L8" s="11">
        <f aca="true" t="shared" si="2" ref="L8:L29">SUM(B8:K8)</f>
        <v>1197131</v>
      </c>
    </row>
    <row r="9" spans="1:12" ht="17.25" customHeight="1">
      <c r="A9" s="15" t="s">
        <v>16</v>
      </c>
      <c r="B9" s="13">
        <f>+B10+B11</f>
        <v>26550</v>
      </c>
      <c r="C9" s="13">
        <f aca="true" t="shared" si="3" ref="C9:K9">+C10+C11</f>
        <v>36054</v>
      </c>
      <c r="D9" s="13">
        <f t="shared" si="3"/>
        <v>41277</v>
      </c>
      <c r="E9" s="13">
        <f t="shared" si="3"/>
        <v>22005</v>
      </c>
      <c r="F9" s="13">
        <f t="shared" si="3"/>
        <v>14909</v>
      </c>
      <c r="G9" s="13">
        <f t="shared" si="3"/>
        <v>32055</v>
      </c>
      <c r="H9" s="13">
        <f t="shared" si="3"/>
        <v>22074</v>
      </c>
      <c r="I9" s="13">
        <f t="shared" si="3"/>
        <v>5573</v>
      </c>
      <c r="J9" s="13">
        <f t="shared" si="3"/>
        <v>15581</v>
      </c>
      <c r="K9" s="13">
        <f t="shared" si="3"/>
        <v>11218</v>
      </c>
      <c r="L9" s="11">
        <f t="shared" si="2"/>
        <v>227296</v>
      </c>
    </row>
    <row r="10" spans="1:12" ht="17.25" customHeight="1">
      <c r="A10" s="29" t="s">
        <v>17</v>
      </c>
      <c r="B10" s="13">
        <v>26550</v>
      </c>
      <c r="C10" s="13">
        <v>36054</v>
      </c>
      <c r="D10" s="13">
        <v>41277</v>
      </c>
      <c r="E10" s="13">
        <v>22005</v>
      </c>
      <c r="F10" s="13">
        <v>14909</v>
      </c>
      <c r="G10" s="13">
        <v>32055</v>
      </c>
      <c r="H10" s="13">
        <v>22074</v>
      </c>
      <c r="I10" s="13">
        <v>5573</v>
      </c>
      <c r="J10" s="13">
        <v>15581</v>
      </c>
      <c r="K10" s="13">
        <v>11218</v>
      </c>
      <c r="L10" s="11">
        <f t="shared" si="2"/>
        <v>227296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98651</v>
      </c>
      <c r="C12" s="17">
        <f t="shared" si="4"/>
        <v>122280</v>
      </c>
      <c r="D12" s="17">
        <f t="shared" si="4"/>
        <v>137801</v>
      </c>
      <c r="E12" s="17">
        <f t="shared" si="4"/>
        <v>81259</v>
      </c>
      <c r="F12" s="17">
        <f t="shared" si="4"/>
        <v>72876</v>
      </c>
      <c r="G12" s="17">
        <f t="shared" si="4"/>
        <v>208441</v>
      </c>
      <c r="H12" s="17">
        <f t="shared" si="4"/>
        <v>77443</v>
      </c>
      <c r="I12" s="17">
        <f t="shared" si="4"/>
        <v>15170</v>
      </c>
      <c r="J12" s="17">
        <f t="shared" si="4"/>
        <v>60003</v>
      </c>
      <c r="K12" s="17">
        <f t="shared" si="4"/>
        <v>48049</v>
      </c>
      <c r="L12" s="11">
        <f t="shared" si="2"/>
        <v>921973</v>
      </c>
    </row>
    <row r="13" spans="1:14" s="67" customFormat="1" ht="17.25" customHeight="1">
      <c r="A13" s="74" t="s">
        <v>19</v>
      </c>
      <c r="B13" s="75">
        <v>50396</v>
      </c>
      <c r="C13" s="75">
        <v>66592</v>
      </c>
      <c r="D13" s="75">
        <v>77114</v>
      </c>
      <c r="E13" s="75">
        <v>43937</v>
      </c>
      <c r="F13" s="75">
        <v>38995</v>
      </c>
      <c r="G13" s="75">
        <v>101770</v>
      </c>
      <c r="H13" s="75">
        <v>37480</v>
      </c>
      <c r="I13" s="75">
        <v>8883</v>
      </c>
      <c r="J13" s="75">
        <v>33607</v>
      </c>
      <c r="K13" s="75">
        <v>24352</v>
      </c>
      <c r="L13" s="76">
        <f t="shared" si="2"/>
        <v>483126</v>
      </c>
      <c r="M13" s="77"/>
      <c r="N13" s="78"/>
    </row>
    <row r="14" spans="1:13" s="67" customFormat="1" ht="17.25" customHeight="1">
      <c r="A14" s="74" t="s">
        <v>20</v>
      </c>
      <c r="B14" s="75">
        <v>45967</v>
      </c>
      <c r="C14" s="75">
        <v>52792</v>
      </c>
      <c r="D14" s="75">
        <v>58123</v>
      </c>
      <c r="E14" s="75">
        <v>35482</v>
      </c>
      <c r="F14" s="75">
        <v>32719</v>
      </c>
      <c r="G14" s="75">
        <v>102942</v>
      </c>
      <c r="H14" s="75">
        <v>38009</v>
      </c>
      <c r="I14" s="75">
        <v>5912</v>
      </c>
      <c r="J14" s="75">
        <v>25350</v>
      </c>
      <c r="K14" s="75">
        <v>22793</v>
      </c>
      <c r="L14" s="76">
        <f t="shared" si="2"/>
        <v>420089</v>
      </c>
      <c r="M14" s="77"/>
    </row>
    <row r="15" spans="1:12" ht="17.25" customHeight="1">
      <c r="A15" s="14" t="s">
        <v>21</v>
      </c>
      <c r="B15" s="13">
        <v>2288</v>
      </c>
      <c r="C15" s="13">
        <v>2896</v>
      </c>
      <c r="D15" s="13">
        <v>2564</v>
      </c>
      <c r="E15" s="13">
        <v>1840</v>
      </c>
      <c r="F15" s="13">
        <v>1162</v>
      </c>
      <c r="G15" s="13">
        <v>3729</v>
      </c>
      <c r="H15" s="13">
        <v>1954</v>
      </c>
      <c r="I15" s="13">
        <v>375</v>
      </c>
      <c r="J15" s="13">
        <v>1046</v>
      </c>
      <c r="K15" s="13">
        <v>904</v>
      </c>
      <c r="L15" s="11">
        <f t="shared" si="2"/>
        <v>18758</v>
      </c>
    </row>
    <row r="16" spans="1:12" ht="17.25" customHeight="1">
      <c r="A16" s="15" t="s">
        <v>34</v>
      </c>
      <c r="B16" s="13">
        <f>B17+B18+B19</f>
        <v>4823</v>
      </c>
      <c r="C16" s="13">
        <f aca="true" t="shared" si="5" ref="C16:K16">C17+C18+C19</f>
        <v>5893</v>
      </c>
      <c r="D16" s="13">
        <f t="shared" si="5"/>
        <v>6317</v>
      </c>
      <c r="E16" s="13">
        <f t="shared" si="5"/>
        <v>4005</v>
      </c>
      <c r="F16" s="13">
        <f t="shared" si="5"/>
        <v>4538</v>
      </c>
      <c r="G16" s="13">
        <f t="shared" si="5"/>
        <v>12347</v>
      </c>
      <c r="H16" s="13">
        <f t="shared" si="5"/>
        <v>3592</v>
      </c>
      <c r="I16" s="13">
        <f t="shared" si="5"/>
        <v>984</v>
      </c>
      <c r="J16" s="13">
        <f t="shared" si="5"/>
        <v>2750</v>
      </c>
      <c r="K16" s="13">
        <f t="shared" si="5"/>
        <v>2613</v>
      </c>
      <c r="L16" s="11">
        <f t="shared" si="2"/>
        <v>47862</v>
      </c>
    </row>
    <row r="17" spans="1:12" ht="17.25" customHeight="1">
      <c r="A17" s="14" t="s">
        <v>35</v>
      </c>
      <c r="B17" s="13">
        <v>4810</v>
      </c>
      <c r="C17" s="13">
        <v>5879</v>
      </c>
      <c r="D17" s="13">
        <v>6306</v>
      </c>
      <c r="E17" s="13">
        <v>3988</v>
      </c>
      <c r="F17" s="13">
        <v>4532</v>
      </c>
      <c r="G17" s="13">
        <v>12332</v>
      </c>
      <c r="H17" s="13">
        <v>3589</v>
      </c>
      <c r="I17" s="13">
        <v>982</v>
      </c>
      <c r="J17" s="13">
        <v>2745</v>
      </c>
      <c r="K17" s="13">
        <v>2606</v>
      </c>
      <c r="L17" s="11">
        <f t="shared" si="2"/>
        <v>47769</v>
      </c>
    </row>
    <row r="18" spans="1:12" ht="17.25" customHeight="1">
      <c r="A18" s="14" t="s">
        <v>36</v>
      </c>
      <c r="B18" s="13">
        <v>7</v>
      </c>
      <c r="C18" s="13">
        <v>7</v>
      </c>
      <c r="D18" s="13">
        <v>4</v>
      </c>
      <c r="E18" s="13">
        <v>11</v>
      </c>
      <c r="F18" s="13">
        <v>0</v>
      </c>
      <c r="G18" s="13">
        <v>9</v>
      </c>
      <c r="H18" s="13">
        <v>2</v>
      </c>
      <c r="I18" s="13">
        <v>2</v>
      </c>
      <c r="J18" s="13">
        <v>4</v>
      </c>
      <c r="K18" s="13">
        <v>5</v>
      </c>
      <c r="L18" s="11">
        <f t="shared" si="2"/>
        <v>51</v>
      </c>
    </row>
    <row r="19" spans="1:12" ht="17.25" customHeight="1">
      <c r="A19" s="14" t="s">
        <v>37</v>
      </c>
      <c r="B19" s="13">
        <v>6</v>
      </c>
      <c r="C19" s="13">
        <v>7</v>
      </c>
      <c r="D19" s="13">
        <v>7</v>
      </c>
      <c r="E19" s="13">
        <v>6</v>
      </c>
      <c r="F19" s="13">
        <v>6</v>
      </c>
      <c r="G19" s="13">
        <v>6</v>
      </c>
      <c r="H19" s="13">
        <v>1</v>
      </c>
      <c r="I19" s="13">
        <v>0</v>
      </c>
      <c r="J19" s="13">
        <v>1</v>
      </c>
      <c r="K19" s="13">
        <v>2</v>
      </c>
      <c r="L19" s="11">
        <f t="shared" si="2"/>
        <v>42</v>
      </c>
    </row>
    <row r="20" spans="1:12" ht="17.25" customHeight="1">
      <c r="A20" s="16" t="s">
        <v>22</v>
      </c>
      <c r="B20" s="11">
        <f>+B21+B22+B23</f>
        <v>75766</v>
      </c>
      <c r="C20" s="11">
        <f aca="true" t="shared" si="6" ref="C20:K20">+C21+C22+C23</f>
        <v>81282</v>
      </c>
      <c r="D20" s="11">
        <f t="shared" si="6"/>
        <v>104896</v>
      </c>
      <c r="E20" s="11">
        <f t="shared" si="6"/>
        <v>54244</v>
      </c>
      <c r="F20" s="11">
        <f t="shared" si="6"/>
        <v>70942</v>
      </c>
      <c r="G20" s="11">
        <f t="shared" si="6"/>
        <v>186026</v>
      </c>
      <c r="H20" s="11">
        <f t="shared" si="6"/>
        <v>52374</v>
      </c>
      <c r="I20" s="11">
        <f t="shared" si="6"/>
        <v>12983</v>
      </c>
      <c r="J20" s="11">
        <f t="shared" si="6"/>
        <v>41544</v>
      </c>
      <c r="K20" s="11">
        <f t="shared" si="6"/>
        <v>34802</v>
      </c>
      <c r="L20" s="11">
        <f t="shared" si="2"/>
        <v>714859</v>
      </c>
    </row>
    <row r="21" spans="1:13" s="67" customFormat="1" ht="17.25" customHeight="1">
      <c r="A21" s="60" t="s">
        <v>23</v>
      </c>
      <c r="B21" s="75">
        <v>43088</v>
      </c>
      <c r="C21" s="75">
        <v>50524</v>
      </c>
      <c r="D21" s="75">
        <v>65625</v>
      </c>
      <c r="E21" s="75">
        <v>33107</v>
      </c>
      <c r="F21" s="75">
        <v>42094</v>
      </c>
      <c r="G21" s="75">
        <v>98885</v>
      </c>
      <c r="H21" s="75">
        <v>29405</v>
      </c>
      <c r="I21" s="75">
        <v>8282</v>
      </c>
      <c r="J21" s="75">
        <v>25584</v>
      </c>
      <c r="K21" s="75">
        <v>19291</v>
      </c>
      <c r="L21" s="76">
        <f t="shared" si="2"/>
        <v>415885</v>
      </c>
      <c r="M21" s="77"/>
    </row>
    <row r="22" spans="1:13" s="67" customFormat="1" ht="17.25" customHeight="1">
      <c r="A22" s="60" t="s">
        <v>24</v>
      </c>
      <c r="B22" s="75">
        <v>31266</v>
      </c>
      <c r="C22" s="75">
        <v>29303</v>
      </c>
      <c r="D22" s="75">
        <v>37703</v>
      </c>
      <c r="E22" s="75">
        <v>20238</v>
      </c>
      <c r="F22" s="75">
        <v>27914</v>
      </c>
      <c r="G22" s="75">
        <v>84442</v>
      </c>
      <c r="H22" s="75">
        <v>22038</v>
      </c>
      <c r="I22" s="75">
        <v>4508</v>
      </c>
      <c r="J22" s="75">
        <v>15404</v>
      </c>
      <c r="K22" s="75">
        <v>15033</v>
      </c>
      <c r="L22" s="76">
        <f t="shared" si="2"/>
        <v>287849</v>
      </c>
      <c r="M22" s="77"/>
    </row>
    <row r="23" spans="1:12" ht="17.25" customHeight="1">
      <c r="A23" s="12" t="s">
        <v>25</v>
      </c>
      <c r="B23" s="13">
        <v>1412</v>
      </c>
      <c r="C23" s="13">
        <v>1455</v>
      </c>
      <c r="D23" s="13">
        <v>1568</v>
      </c>
      <c r="E23" s="13">
        <v>899</v>
      </c>
      <c r="F23" s="13">
        <v>934</v>
      </c>
      <c r="G23" s="13">
        <v>2699</v>
      </c>
      <c r="H23" s="13">
        <v>931</v>
      </c>
      <c r="I23" s="13">
        <v>193</v>
      </c>
      <c r="J23" s="13">
        <v>556</v>
      </c>
      <c r="K23" s="13">
        <v>478</v>
      </c>
      <c r="L23" s="11">
        <f t="shared" si="2"/>
        <v>11125</v>
      </c>
    </row>
    <row r="24" spans="1:13" ht="17.25" customHeight="1">
      <c r="A24" s="16" t="s">
        <v>26</v>
      </c>
      <c r="B24" s="13">
        <f>+B25+B26</f>
        <v>44323</v>
      </c>
      <c r="C24" s="13">
        <f aca="true" t="shared" si="7" ref="C24:K24">+C25+C26</f>
        <v>56319</v>
      </c>
      <c r="D24" s="13">
        <f t="shared" si="7"/>
        <v>75444</v>
      </c>
      <c r="E24" s="13">
        <f t="shared" si="7"/>
        <v>39419</v>
      </c>
      <c r="F24" s="13">
        <f t="shared" si="7"/>
        <v>30064</v>
      </c>
      <c r="G24" s="13">
        <f t="shared" si="7"/>
        <v>62354</v>
      </c>
      <c r="H24" s="13">
        <f t="shared" si="7"/>
        <v>27924</v>
      </c>
      <c r="I24" s="13">
        <f t="shared" si="7"/>
        <v>10425</v>
      </c>
      <c r="J24" s="13">
        <f t="shared" si="7"/>
        <v>32099</v>
      </c>
      <c r="K24" s="13">
        <f t="shared" si="7"/>
        <v>20414</v>
      </c>
      <c r="L24" s="11">
        <f t="shared" si="2"/>
        <v>398785</v>
      </c>
      <c r="M24" s="50"/>
    </row>
    <row r="25" spans="1:13" ht="17.25" customHeight="1">
      <c r="A25" s="12" t="s">
        <v>39</v>
      </c>
      <c r="B25" s="13">
        <v>37381</v>
      </c>
      <c r="C25" s="13">
        <v>48235</v>
      </c>
      <c r="D25" s="13">
        <v>64799</v>
      </c>
      <c r="E25" s="13">
        <v>33926</v>
      </c>
      <c r="F25" s="13">
        <v>25295</v>
      </c>
      <c r="G25" s="13">
        <v>53589</v>
      </c>
      <c r="H25" s="13">
        <v>23960</v>
      </c>
      <c r="I25" s="13">
        <v>9376</v>
      </c>
      <c r="J25" s="13">
        <v>27392</v>
      </c>
      <c r="K25" s="13">
        <v>17220</v>
      </c>
      <c r="L25" s="11">
        <f t="shared" si="2"/>
        <v>341173</v>
      </c>
      <c r="M25" s="49"/>
    </row>
    <row r="26" spans="1:13" ht="17.25" customHeight="1">
      <c r="A26" s="12" t="s">
        <v>40</v>
      </c>
      <c r="B26" s="13">
        <v>6942</v>
      </c>
      <c r="C26" s="13">
        <v>8084</v>
      </c>
      <c r="D26" s="13">
        <v>10645</v>
      </c>
      <c r="E26" s="13">
        <v>5493</v>
      </c>
      <c r="F26" s="13">
        <v>4769</v>
      </c>
      <c r="G26" s="13">
        <v>8765</v>
      </c>
      <c r="H26" s="13">
        <v>3964</v>
      </c>
      <c r="I26" s="13">
        <v>1049</v>
      </c>
      <c r="J26" s="13">
        <v>4707</v>
      </c>
      <c r="K26" s="13">
        <v>3194</v>
      </c>
      <c r="L26" s="11">
        <f t="shared" si="2"/>
        <v>57612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552</v>
      </c>
      <c r="I27" s="11">
        <v>0</v>
      </c>
      <c r="J27" s="11">
        <v>0</v>
      </c>
      <c r="K27" s="11">
        <v>0</v>
      </c>
      <c r="L27" s="11">
        <f t="shared" si="2"/>
        <v>552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</v>
      </c>
      <c r="L29" s="11">
        <f t="shared" si="2"/>
        <v>6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32098.81</v>
      </c>
      <c r="I37" s="19">
        <v>0</v>
      </c>
      <c r="J37" s="19">
        <v>0</v>
      </c>
      <c r="K37" s="19">
        <v>0</v>
      </c>
      <c r="L37" s="23">
        <f>SUM(B37:K37)</f>
        <v>32098.81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850255.2999999999</v>
      </c>
      <c r="C49" s="22">
        <f aca="true" t="shared" si="11" ref="C49:H49">+C50+C62</f>
        <v>1153164.71</v>
      </c>
      <c r="D49" s="22">
        <f t="shared" si="11"/>
        <v>1514271.26</v>
      </c>
      <c r="E49" s="22">
        <f t="shared" si="11"/>
        <v>744282.13</v>
      </c>
      <c r="F49" s="22">
        <f t="shared" si="11"/>
        <v>730607.27</v>
      </c>
      <c r="G49" s="22">
        <f t="shared" si="11"/>
        <v>1519298.11</v>
      </c>
      <c r="H49" s="22">
        <f t="shared" si="11"/>
        <v>685212.3</v>
      </c>
      <c r="I49" s="22">
        <f>+I50+I62</f>
        <v>238254.12</v>
      </c>
      <c r="J49" s="22">
        <f>+J50+J62</f>
        <v>541244.51</v>
      </c>
      <c r="K49" s="22">
        <f>+K50+K62</f>
        <v>385463.72</v>
      </c>
      <c r="L49" s="22">
        <f aca="true" t="shared" si="12" ref="L49:L62">SUM(B49:K49)</f>
        <v>8362053.43</v>
      </c>
    </row>
    <row r="50" spans="1:12" ht="17.25" customHeight="1">
      <c r="A50" s="16" t="s">
        <v>60</v>
      </c>
      <c r="B50" s="23">
        <f>SUM(B51:B61)</f>
        <v>833485.21</v>
      </c>
      <c r="C50" s="23">
        <f aca="true" t="shared" si="13" ref="C50:K50">SUM(C51:C61)</f>
        <v>1130002.16</v>
      </c>
      <c r="D50" s="23">
        <f t="shared" si="13"/>
        <v>1497318.55</v>
      </c>
      <c r="E50" s="23">
        <f t="shared" si="13"/>
        <v>721179.3</v>
      </c>
      <c r="F50" s="23">
        <f t="shared" si="13"/>
        <v>717326.87</v>
      </c>
      <c r="G50" s="23">
        <f t="shared" si="13"/>
        <v>1497827.82</v>
      </c>
      <c r="H50" s="23">
        <f t="shared" si="13"/>
        <v>669134.3300000001</v>
      </c>
      <c r="I50" s="23">
        <f t="shared" si="13"/>
        <v>238254.12</v>
      </c>
      <c r="J50" s="23">
        <f t="shared" si="13"/>
        <v>527277.61</v>
      </c>
      <c r="K50" s="23">
        <f t="shared" si="13"/>
        <v>385463.72</v>
      </c>
      <c r="L50" s="23">
        <f t="shared" si="12"/>
        <v>8217269.69</v>
      </c>
    </row>
    <row r="51" spans="1:12" ht="17.25" customHeight="1">
      <c r="A51" s="34" t="s">
        <v>61</v>
      </c>
      <c r="B51" s="23">
        <f aca="true" t="shared" si="14" ref="B51:H51">ROUND(B32*B7,2)</f>
        <v>788431.21</v>
      </c>
      <c r="C51" s="23">
        <f t="shared" si="14"/>
        <v>1064637.9</v>
      </c>
      <c r="D51" s="23">
        <f t="shared" si="14"/>
        <v>1420990.2</v>
      </c>
      <c r="E51" s="23">
        <f t="shared" si="14"/>
        <v>678627.74</v>
      </c>
      <c r="F51" s="23">
        <f t="shared" si="14"/>
        <v>660121.87</v>
      </c>
      <c r="G51" s="23">
        <f t="shared" si="14"/>
        <v>1413649.35</v>
      </c>
      <c r="H51" s="23">
        <f t="shared" si="14"/>
        <v>594905.01</v>
      </c>
      <c r="I51" s="23">
        <f>ROUND(I32*I7,2)</f>
        <v>238254.12</v>
      </c>
      <c r="J51" s="23">
        <f>ROUND(J32*J7,2)</f>
        <v>500308.28</v>
      </c>
      <c r="K51" s="23">
        <f>ROUND(K32*K7,2)</f>
        <v>376920.31</v>
      </c>
      <c r="L51" s="23">
        <f t="shared" si="12"/>
        <v>7736845.989999999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32098.81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32098.81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16952.71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144783.74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-455399.08999999997</v>
      </c>
      <c r="C66" s="35">
        <f t="shared" si="15"/>
        <v>-175237.82</v>
      </c>
      <c r="D66" s="35">
        <f t="shared" si="15"/>
        <v>-267962.89</v>
      </c>
      <c r="E66" s="35">
        <f t="shared" si="15"/>
        <v>-387853.22</v>
      </c>
      <c r="F66" s="35">
        <f t="shared" si="15"/>
        <v>-482390.84</v>
      </c>
      <c r="G66" s="35">
        <f t="shared" si="15"/>
        <v>-475205.12</v>
      </c>
      <c r="H66" s="35">
        <f t="shared" si="15"/>
        <v>-104122.32</v>
      </c>
      <c r="I66" s="35">
        <f t="shared" si="15"/>
        <v>-90344.58</v>
      </c>
      <c r="J66" s="35">
        <f t="shared" si="15"/>
        <v>-73794</v>
      </c>
      <c r="K66" s="35">
        <f t="shared" si="15"/>
        <v>-52814.54</v>
      </c>
      <c r="L66" s="35">
        <f aca="true" t="shared" si="16" ref="L66:L116">SUM(B66:K66)</f>
        <v>-2565124.42</v>
      </c>
    </row>
    <row r="67" spans="1:12" ht="18.75" customHeight="1">
      <c r="A67" s="16" t="s">
        <v>73</v>
      </c>
      <c r="B67" s="35">
        <f aca="true" t="shared" si="17" ref="B67:K67">B68+B69+B70+B71+B72+B73</f>
        <v>-439360.67</v>
      </c>
      <c r="C67" s="35">
        <f t="shared" si="17"/>
        <v>-151935.16</v>
      </c>
      <c r="D67" s="35">
        <f t="shared" si="17"/>
        <v>-244885.14</v>
      </c>
      <c r="E67" s="35">
        <f t="shared" si="17"/>
        <v>-371918.48</v>
      </c>
      <c r="F67" s="35">
        <f t="shared" si="17"/>
        <v>-467718.21</v>
      </c>
      <c r="G67" s="35">
        <f t="shared" si="17"/>
        <v>-440383.54</v>
      </c>
      <c r="H67" s="35">
        <f t="shared" si="17"/>
        <v>-88296</v>
      </c>
      <c r="I67" s="35">
        <f t="shared" si="17"/>
        <v>-22292</v>
      </c>
      <c r="J67" s="35">
        <f t="shared" si="17"/>
        <v>-62324</v>
      </c>
      <c r="K67" s="35">
        <f t="shared" si="17"/>
        <v>-44896</v>
      </c>
      <c r="L67" s="35">
        <f t="shared" si="16"/>
        <v>-2334009.1999999997</v>
      </c>
    </row>
    <row r="68" spans="1:13" s="67" customFormat="1" ht="18.75" customHeight="1">
      <c r="A68" s="60" t="s">
        <v>144</v>
      </c>
      <c r="B68" s="63">
        <f>-ROUND(B9*$D$3,2)</f>
        <v>-106200</v>
      </c>
      <c r="C68" s="63">
        <f aca="true" t="shared" si="18" ref="C68:J68">-ROUND(C9*$D$3,2)</f>
        <v>-144216</v>
      </c>
      <c r="D68" s="63">
        <f t="shared" si="18"/>
        <v>-165108</v>
      </c>
      <c r="E68" s="63">
        <f t="shared" si="18"/>
        <v>-88020</v>
      </c>
      <c r="F68" s="63">
        <f t="shared" si="18"/>
        <v>-59636</v>
      </c>
      <c r="G68" s="63">
        <f t="shared" si="18"/>
        <v>-128220</v>
      </c>
      <c r="H68" s="63">
        <f t="shared" si="18"/>
        <v>-88296</v>
      </c>
      <c r="I68" s="63">
        <f t="shared" si="18"/>
        <v>-22292</v>
      </c>
      <c r="J68" s="63">
        <f t="shared" si="18"/>
        <v>-62324</v>
      </c>
      <c r="K68" s="63">
        <f>-ROUND((K9+K29)*$D$3,2)</f>
        <v>-44896</v>
      </c>
      <c r="L68" s="63">
        <f t="shared" si="16"/>
        <v>-909208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-1884</v>
      </c>
      <c r="C70" s="35">
        <v>-468</v>
      </c>
      <c r="D70" s="35">
        <v>-676</v>
      </c>
      <c r="E70" s="35">
        <v>-1212</v>
      </c>
      <c r="F70" s="35">
        <v>-1728</v>
      </c>
      <c r="G70" s="35">
        <v>-1040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-7008</v>
      </c>
    </row>
    <row r="71" spans="1:12" ht="18.75" customHeight="1">
      <c r="A71" s="12" t="s">
        <v>76</v>
      </c>
      <c r="B71" s="35">
        <v>-672</v>
      </c>
      <c r="C71" s="35">
        <v>-112</v>
      </c>
      <c r="D71" s="35">
        <v>-280</v>
      </c>
      <c r="E71" s="35">
        <v>-252</v>
      </c>
      <c r="F71" s="35">
        <v>-140</v>
      </c>
      <c r="G71" s="35">
        <v>-28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-1484</v>
      </c>
    </row>
    <row r="72" spans="1:12" ht="18.75" customHeight="1">
      <c r="A72" s="12" t="s">
        <v>77</v>
      </c>
      <c r="B72" s="35">
        <v>-330604.67</v>
      </c>
      <c r="C72" s="35">
        <v>-7139.16</v>
      </c>
      <c r="D72" s="35">
        <v>-78821.14</v>
      </c>
      <c r="E72" s="35">
        <v>-282434.48</v>
      </c>
      <c r="F72" s="35">
        <v>-406214.21</v>
      </c>
      <c r="G72" s="35">
        <v>-311095.54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-1416309.2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-23077.75</v>
      </c>
      <c r="E74" s="63">
        <f t="shared" si="19"/>
        <v>-15934.74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-231115.22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394856.21</v>
      </c>
      <c r="C114" s="24">
        <f t="shared" si="20"/>
        <v>977926.8899999999</v>
      </c>
      <c r="D114" s="24">
        <f t="shared" si="20"/>
        <v>1246308.37</v>
      </c>
      <c r="E114" s="24">
        <f t="shared" si="20"/>
        <v>356428.9100000001</v>
      </c>
      <c r="F114" s="24">
        <f t="shared" si="20"/>
        <v>248216.42999999996</v>
      </c>
      <c r="G114" s="24">
        <f t="shared" si="20"/>
        <v>1044092.9900000001</v>
      </c>
      <c r="H114" s="24">
        <f t="shared" si="20"/>
        <v>581089.9800000001</v>
      </c>
      <c r="I114" s="24">
        <f>+I115+I116</f>
        <v>147909.53999999998</v>
      </c>
      <c r="J114" s="24">
        <f>+J115+J116</f>
        <v>467450.51</v>
      </c>
      <c r="K114" s="24">
        <f>+K115+K116</f>
        <v>332649.18</v>
      </c>
      <c r="L114" s="45">
        <f t="shared" si="16"/>
        <v>5796929.01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378086.12</v>
      </c>
      <c r="C115" s="24">
        <f t="shared" si="21"/>
        <v>954764.3399999999</v>
      </c>
      <c r="D115" s="24">
        <f t="shared" si="21"/>
        <v>1229355.6600000001</v>
      </c>
      <c r="E115" s="24">
        <f t="shared" si="21"/>
        <v>333326.0800000001</v>
      </c>
      <c r="F115" s="24">
        <f t="shared" si="21"/>
        <v>234936.02999999997</v>
      </c>
      <c r="G115" s="24">
        <f t="shared" si="21"/>
        <v>1022622.7000000001</v>
      </c>
      <c r="H115" s="24">
        <f t="shared" si="21"/>
        <v>565012.0100000001</v>
      </c>
      <c r="I115" s="24">
        <f t="shared" si="21"/>
        <v>147909.53999999998</v>
      </c>
      <c r="J115" s="24">
        <f t="shared" si="21"/>
        <v>453483.61</v>
      </c>
      <c r="K115" s="24">
        <f t="shared" si="21"/>
        <v>332649.18</v>
      </c>
      <c r="L115" s="45">
        <f t="shared" si="16"/>
        <v>5652145.2700000005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16952.71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144783.74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5796928.9799999995</v>
      </c>
      <c r="M122" s="51"/>
    </row>
    <row r="123" spans="1:12" ht="18.75" customHeight="1">
      <c r="A123" s="26" t="s">
        <v>123</v>
      </c>
      <c r="B123" s="27">
        <v>54007.19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54007.19</v>
      </c>
    </row>
    <row r="124" spans="1:12" ht="18.75" customHeight="1">
      <c r="A124" s="26" t="s">
        <v>124</v>
      </c>
      <c r="B124" s="27">
        <v>340849.02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340849.02</v>
      </c>
    </row>
    <row r="125" spans="1:12" ht="18.75" customHeight="1">
      <c r="A125" s="26" t="s">
        <v>125</v>
      </c>
      <c r="B125" s="38">
        <v>0</v>
      </c>
      <c r="C125" s="27">
        <v>977926.9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977926.9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1160253.47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1160253.47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86054.9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86054.9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352864.61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352864.61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3564.29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3564.29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86132.93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86132.93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25844.09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25844.09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136239.4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136239.4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246597.67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246597.67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31073.8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31073.8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174343.24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174343.24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152759.56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152759.56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439318.71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439318.71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198908.25</v>
      </c>
      <c r="I139" s="38">
        <v>0</v>
      </c>
      <c r="J139" s="38">
        <v>0</v>
      </c>
      <c r="K139" s="38">
        <v>0</v>
      </c>
      <c r="L139" s="39">
        <f t="shared" si="23"/>
        <v>198908.25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382181.72</v>
      </c>
      <c r="I140" s="38">
        <v>0</v>
      </c>
      <c r="J140" s="38">
        <v>0</v>
      </c>
      <c r="K140" s="38">
        <v>0</v>
      </c>
      <c r="L140" s="39">
        <f t="shared" si="23"/>
        <v>382181.72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147909.54</v>
      </c>
      <c r="J141" s="38">
        <v>0</v>
      </c>
      <c r="K141" s="38">
        <v>0</v>
      </c>
      <c r="L141" s="39">
        <f t="shared" si="23"/>
        <v>147909.54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467450.51</v>
      </c>
      <c r="K142" s="18">
        <v>0</v>
      </c>
      <c r="L142" s="39">
        <f t="shared" si="23"/>
        <v>467450.51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332649.18</v>
      </c>
      <c r="L143" s="42">
        <f t="shared" si="23"/>
        <v>332649.18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467450.51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2019-01-02T18:49:24Z</dcterms:modified>
  <cp:category/>
  <cp:version/>
  <cp:contentType/>
  <cp:contentStatus/>
</cp:coreProperties>
</file>