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<sst xmlns="http://schemas.openxmlformats.org/spreadsheetml/2006/main" count="147" uniqueCount="147">
  <si>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</si>
  <si>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</si>
  <si>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</si>
  <si>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</si>
  <si>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</si>
  <si>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</si>
  <si>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</si>
  <si>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</si>
  <si>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</si>
  <si>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</si>
  <si>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</si>
  <si>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</si>
  <si>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</si>
  <si>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</si>
  <si>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</si>
  <si>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</si>
  <si>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</si>
  <si>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</si>
  <si>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</si>
  <si>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</si>
  <si>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</si>
  <si>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</si>
  <si>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</si>
  <si>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</si>
  <si>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</si>
  <si>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</si>
  <si>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</si>
  <si>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</si>
  <si>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</si>
  <si>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</si>
  <si>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</si>
  <si>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</si>
  <si>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</si>
  <si>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</si>
  <si>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</si>
  <si>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</si>
  <si>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</si>
  <si>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</si>
  <si>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</si>
  <si>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</si>
  <si>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</si>
  <si>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</si>
  <si>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</si>
  <si>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</si>
  <si>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</si>
  <si>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</si>
  <si>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</si>
  <si>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</si>
  <si>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</si>
  <si>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</si>
  <si>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</si>
  <si>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</si>
  <si>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</si>
  <si>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</si>
  <si>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</si>
  <si>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</si>
  <si>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</si>
  <si>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</si>
  <si>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</si>
  <si>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</si>
  <si>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</si>
  <si>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</si>
  <si>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</si>
  <si>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</si>
  <si>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</si>
  <si>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</si>
  <si>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</si>
  <si>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</si>
  <si>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</si>
  <si>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</si>
  <si>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</si>
  <si>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</si>
  <si>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</si>
  <si>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</si>
  <si>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</si>
  <si>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</si>
  <si>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</si>
  <si>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</si>
  <si>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</si>
  <si>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</si>
  <si>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</si>
  <si>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</si>
  <si>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</si>
  <si>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</si>
  <si>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</si>
  <si>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</si>
  <si>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</si>
  <si>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</si>
  <si>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</si>
  <si>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</si>
  <si>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</si>
  <si>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</si>
  <si>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</si>
  <si>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</si>
  <si>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</si>
  <si>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</si>
  <si>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</si>
  <si>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</si>
  <si>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</si>
  <si>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</si>
  <si>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</si>
  <si>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</si>
  <si>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</si>
  <si>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</si>
  <si>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</si>
  <si>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</si>
  <si>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</si>
  <si>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</si>
  <si>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</si>
  <si>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</si>
  <si>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</si>
  <si>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</si>
  <si>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</si>
  <si>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</si>
  <si>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</si>
  <si>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</si>
  <si>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</si>
  <si>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</si>
  <si>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</si>
  <si>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</si>
  <si>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</si>
  <si>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</si>
  <si>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</si>
  <si>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</si>
  <si>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</si>
  <si>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</si>
  <si>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</si>
  <si>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</si>
  <si>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</si>
  <si>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</si>
  <si>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</si>
  <si>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</si>
  <si>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</si>
  <si>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</si>
  <si>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</si>
  <si>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</si>
  <si>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</si>
  <si>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</si>
  <si>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</si>
  <si>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</si>
  <si>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</si>
  <si>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</si>
  <si>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</si>
  <si>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</si>
  <si>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</si>
  <si>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</si>
  <si>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23/12/18 - VENCIMENTO 02/01/19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</si>
</sst>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186330</v>
      </c>
      <c r="C7" s="9">
        <f t="shared" si="0"/>
        <v>265659</v>
      </c>
      <c r="D7" s="9">
        <f t="shared" si="0"/>
        <v>290684</v>
      </c>
      <c r="E7" s="9">
        <f t="shared" si="0"/>
        <v>154459</v>
      </c>
      <c r="F7" s="9">
        <f t="shared" si="0"/>
        <v>154087</v>
      </c>
      <c r="G7" s="9">
        <f t="shared" si="0"/>
        <v>402109</v>
      </c>
      <c r="H7" s="9">
        <f t="shared" si="0"/>
        <v>131593</v>
      </c>
      <c r="I7" s="9">
        <f t="shared" si="0"/>
        <v>30779</v>
      </c>
      <c r="J7" s="9">
        <f t="shared" si="0"/>
        <v>116820</v>
      </c>
      <c r="K7" s="9">
        <f t="shared" si="0"/>
        <v>94736</v>
      </c>
      <c r="L7" s="9">
        <f t="shared" si="0"/>
        <v>1827256</v>
      </c>
      <c r="M7" s="49"/>
    </row>
    <row r="8" spans="1:12" ht="17.25" customHeight="1">
      <c r="A8" s="10" t="s">
        <v>38</v>
      </c>
      <c r="B8" s="11">
        <f>B9+B12+B16</f>
        <v>96245</v>
      </c>
      <c r="C8" s="11">
        <f aca="true" t="shared" si="1" ref="C8:K8">C9+C12+C16</f>
        <v>143372</v>
      </c>
      <c r="D8" s="11">
        <f t="shared" si="1"/>
        <v>147540</v>
      </c>
      <c r="E8" s="11">
        <f t="shared" si="1"/>
        <v>81779</v>
      </c>
      <c r="F8" s="11">
        <f t="shared" si="1"/>
        <v>73663</v>
      </c>
      <c r="G8" s="11">
        <f t="shared" si="1"/>
        <v>201427</v>
      </c>
      <c r="H8" s="11">
        <f t="shared" si="1"/>
        <v>74924</v>
      </c>
      <c r="I8" s="11">
        <f t="shared" si="1"/>
        <v>14594</v>
      </c>
      <c r="J8" s="11">
        <f t="shared" si="1"/>
        <v>60256</v>
      </c>
      <c r="K8" s="11">
        <f t="shared" si="1"/>
        <v>49072</v>
      </c>
      <c r="L8" s="11">
        <f aca="true" t="shared" si="2" ref="L8:L29">SUM(B8:K8)</f>
        <v>942872</v>
      </c>
    </row>
    <row r="9" spans="1:12" ht="17.25" customHeight="1">
      <c r="A9" s="15" t="s">
        <v>16</v>
      </c>
      <c r="B9" s="13">
        <f>+B10+B11</f>
        <v>21421</v>
      </c>
      <c r="C9" s="13">
        <f aca="true" t="shared" si="3" ref="C9:K9">+C10+C11</f>
        <v>35044</v>
      </c>
      <c r="D9" s="13">
        <f t="shared" si="3"/>
        <v>36718</v>
      </c>
      <c r="E9" s="13">
        <f t="shared" si="3"/>
        <v>19050</v>
      </c>
      <c r="F9" s="13">
        <f t="shared" si="3"/>
        <v>13279</v>
      </c>
      <c r="G9" s="13">
        <f t="shared" si="3"/>
        <v>28495</v>
      </c>
      <c r="H9" s="13">
        <f t="shared" si="3"/>
        <v>17831</v>
      </c>
      <c r="I9" s="13">
        <f t="shared" si="3"/>
        <v>4236</v>
      </c>
      <c r="J9" s="13">
        <f t="shared" si="3"/>
        <v>13175</v>
      </c>
      <c r="K9" s="13">
        <f t="shared" si="3"/>
        <v>9842</v>
      </c>
      <c r="L9" s="11">
        <f t="shared" si="2"/>
        <v>199091</v>
      </c>
    </row>
    <row r="10" spans="1:12" ht="17.25" customHeight="1">
      <c r="A10" s="29" t="s">
        <v>17</v>
      </c>
      <c r="B10" s="13">
        <v>21421</v>
      </c>
      <c r="C10" s="13">
        <v>35044</v>
      </c>
      <c r="D10" s="13">
        <v>36718</v>
      </c>
      <c r="E10" s="13">
        <v>19050</v>
      </c>
      <c r="F10" s="13">
        <v>13279</v>
      </c>
      <c r="G10" s="13">
        <v>28495</v>
      </c>
      <c r="H10" s="13">
        <v>17831</v>
      </c>
      <c r="I10" s="13">
        <v>4236</v>
      </c>
      <c r="J10" s="13">
        <v>13175</v>
      </c>
      <c r="K10" s="13">
        <v>9842</v>
      </c>
      <c r="L10" s="11">
        <f t="shared" si="2"/>
        <v>199091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71070</v>
      </c>
      <c r="C12" s="17">
        <f t="shared" si="4"/>
        <v>103078</v>
      </c>
      <c r="D12" s="17">
        <f t="shared" si="4"/>
        <v>105896</v>
      </c>
      <c r="E12" s="17">
        <f t="shared" si="4"/>
        <v>59895</v>
      </c>
      <c r="F12" s="17">
        <f t="shared" si="4"/>
        <v>56786</v>
      </c>
      <c r="G12" s="17">
        <f t="shared" si="4"/>
        <v>163481</v>
      </c>
      <c r="H12" s="17">
        <f t="shared" si="4"/>
        <v>54580</v>
      </c>
      <c r="I12" s="17">
        <f t="shared" si="4"/>
        <v>9761</v>
      </c>
      <c r="J12" s="17">
        <f t="shared" si="4"/>
        <v>44998</v>
      </c>
      <c r="K12" s="17">
        <f t="shared" si="4"/>
        <v>37190</v>
      </c>
      <c r="L12" s="11">
        <f t="shared" si="2"/>
        <v>706735</v>
      </c>
    </row>
    <row r="13" spans="1:14" s="67" customFormat="1" ht="17.25" customHeight="1">
      <c r="A13" s="74" t="s">
        <v>19</v>
      </c>
      <c r="B13" s="75">
        <v>36209</v>
      </c>
      <c r="C13" s="75">
        <v>55154</v>
      </c>
      <c r="D13" s="75">
        <v>58194</v>
      </c>
      <c r="E13" s="75">
        <v>32131</v>
      </c>
      <c r="F13" s="75">
        <v>28705</v>
      </c>
      <c r="G13" s="75">
        <v>74549</v>
      </c>
      <c r="H13" s="75">
        <v>24683</v>
      </c>
      <c r="I13" s="75">
        <v>5601</v>
      </c>
      <c r="J13" s="75">
        <v>25000</v>
      </c>
      <c r="K13" s="75">
        <v>17548</v>
      </c>
      <c r="L13" s="76">
        <f t="shared" si="2"/>
        <v>357774</v>
      </c>
      <c r="M13" s="77"/>
      <c r="N13" s="78"/>
    </row>
    <row r="14" spans="1:13" s="67" customFormat="1" ht="17.25" customHeight="1">
      <c r="A14" s="74" t="s">
        <v>20</v>
      </c>
      <c r="B14" s="75">
        <v>32798</v>
      </c>
      <c r="C14" s="75">
        <v>44738</v>
      </c>
      <c r="D14" s="75">
        <v>45195</v>
      </c>
      <c r="E14" s="75">
        <v>26000</v>
      </c>
      <c r="F14" s="75">
        <v>26896</v>
      </c>
      <c r="G14" s="75">
        <v>85201</v>
      </c>
      <c r="H14" s="75">
        <v>28158</v>
      </c>
      <c r="I14" s="75">
        <v>3852</v>
      </c>
      <c r="J14" s="75">
        <v>19041</v>
      </c>
      <c r="K14" s="75">
        <v>18767</v>
      </c>
      <c r="L14" s="76">
        <f t="shared" si="2"/>
        <v>330646</v>
      </c>
      <c r="M14" s="77"/>
    </row>
    <row r="15" spans="1:12" ht="17.25" customHeight="1">
      <c r="A15" s="14" t="s">
        <v>21</v>
      </c>
      <c r="B15" s="13">
        <v>2063</v>
      </c>
      <c r="C15" s="13">
        <v>3186</v>
      </c>
      <c r="D15" s="13">
        <v>2507</v>
      </c>
      <c r="E15" s="13">
        <v>1764</v>
      </c>
      <c r="F15" s="13">
        <v>1185</v>
      </c>
      <c r="G15" s="13">
        <v>3731</v>
      </c>
      <c r="H15" s="13">
        <v>1739</v>
      </c>
      <c r="I15" s="13">
        <v>308</v>
      </c>
      <c r="J15" s="13">
        <v>957</v>
      </c>
      <c r="K15" s="13">
        <v>875</v>
      </c>
      <c r="L15" s="11">
        <f t="shared" si="2"/>
        <v>18315</v>
      </c>
    </row>
    <row r="16" spans="1:12" ht="17.25" customHeight="1">
      <c r="A16" s="15" t="s">
        <v>34</v>
      </c>
      <c r="B16" s="13">
        <f>B17+B18+B19</f>
        <v>3754</v>
      </c>
      <c r="C16" s="13">
        <f aca="true" t="shared" si="5" ref="C16:K16">C17+C18+C19</f>
        <v>5250</v>
      </c>
      <c r="D16" s="13">
        <f t="shared" si="5"/>
        <v>4926</v>
      </c>
      <c r="E16" s="13">
        <f t="shared" si="5"/>
        <v>2834</v>
      </c>
      <c r="F16" s="13">
        <f t="shared" si="5"/>
        <v>3598</v>
      </c>
      <c r="G16" s="13">
        <f t="shared" si="5"/>
        <v>9451</v>
      </c>
      <c r="H16" s="13">
        <f t="shared" si="5"/>
        <v>2513</v>
      </c>
      <c r="I16" s="13">
        <f t="shared" si="5"/>
        <v>597</v>
      </c>
      <c r="J16" s="13">
        <f t="shared" si="5"/>
        <v>2083</v>
      </c>
      <c r="K16" s="13">
        <f t="shared" si="5"/>
        <v>2040</v>
      </c>
      <c r="L16" s="11">
        <f t="shared" si="2"/>
        <v>37046</v>
      </c>
    </row>
    <row r="17" spans="1:12" ht="17.25" customHeight="1">
      <c r="A17" s="14" t="s">
        <v>35</v>
      </c>
      <c r="B17" s="13">
        <v>3751</v>
      </c>
      <c r="C17" s="13">
        <v>5235</v>
      </c>
      <c r="D17" s="13">
        <v>4919</v>
      </c>
      <c r="E17" s="13">
        <v>2830</v>
      </c>
      <c r="F17" s="13">
        <v>3593</v>
      </c>
      <c r="G17" s="13">
        <v>9430</v>
      </c>
      <c r="H17" s="13">
        <v>2513</v>
      </c>
      <c r="I17" s="13">
        <v>595</v>
      </c>
      <c r="J17" s="13">
        <v>2077</v>
      </c>
      <c r="K17" s="13">
        <v>2034</v>
      </c>
      <c r="L17" s="11">
        <f t="shared" si="2"/>
        <v>36977</v>
      </c>
    </row>
    <row r="18" spans="1:12" ht="17.25" customHeight="1">
      <c r="A18" s="14" t="s">
        <v>36</v>
      </c>
      <c r="B18" s="13">
        <v>1</v>
      </c>
      <c r="C18" s="13">
        <v>8</v>
      </c>
      <c r="D18" s="13">
        <v>3</v>
      </c>
      <c r="E18" s="13">
        <v>1</v>
      </c>
      <c r="F18" s="13">
        <v>2</v>
      </c>
      <c r="G18" s="13">
        <v>12</v>
      </c>
      <c r="H18" s="13">
        <v>0</v>
      </c>
      <c r="I18" s="13">
        <v>2</v>
      </c>
      <c r="J18" s="13">
        <v>1</v>
      </c>
      <c r="K18" s="13">
        <v>5</v>
      </c>
      <c r="L18" s="11">
        <f t="shared" si="2"/>
        <v>35</v>
      </c>
    </row>
    <row r="19" spans="1:12" ht="17.25" customHeight="1">
      <c r="A19" s="14" t="s">
        <v>37</v>
      </c>
      <c r="B19" s="13">
        <v>2</v>
      </c>
      <c r="C19" s="13">
        <v>7</v>
      </c>
      <c r="D19" s="13">
        <v>4</v>
      </c>
      <c r="E19" s="13">
        <v>3</v>
      </c>
      <c r="F19" s="13">
        <v>3</v>
      </c>
      <c r="G19" s="13">
        <v>9</v>
      </c>
      <c r="H19" s="13">
        <v>0</v>
      </c>
      <c r="I19" s="13">
        <v>0</v>
      </c>
      <c r="J19" s="13">
        <v>5</v>
      </c>
      <c r="K19" s="13">
        <v>1</v>
      </c>
      <c r="L19" s="11">
        <f t="shared" si="2"/>
        <v>34</v>
      </c>
    </row>
    <row r="20" spans="1:12" ht="17.25" customHeight="1">
      <c r="A20" s="16" t="s">
        <v>22</v>
      </c>
      <c r="B20" s="11">
        <f>+B21+B22+B23</f>
        <v>54251</v>
      </c>
      <c r="C20" s="11">
        <f aca="true" t="shared" si="6" ref="C20:K20">+C21+C22+C23</f>
        <v>69108</v>
      </c>
      <c r="D20" s="11">
        <f t="shared" si="6"/>
        <v>82088</v>
      </c>
      <c r="E20" s="11">
        <f t="shared" si="6"/>
        <v>40092</v>
      </c>
      <c r="F20" s="11">
        <f t="shared" si="6"/>
        <v>54918</v>
      </c>
      <c r="G20" s="11">
        <f t="shared" si="6"/>
        <v>146732</v>
      </c>
      <c r="H20" s="11">
        <f t="shared" si="6"/>
        <v>35321</v>
      </c>
      <c r="I20" s="11">
        <f t="shared" si="6"/>
        <v>8620</v>
      </c>
      <c r="J20" s="11">
        <f t="shared" si="6"/>
        <v>30818</v>
      </c>
      <c r="K20" s="11">
        <f t="shared" si="6"/>
        <v>27820</v>
      </c>
      <c r="L20" s="11">
        <f t="shared" si="2"/>
        <v>549768</v>
      </c>
    </row>
    <row r="21" spans="1:13" s="67" customFormat="1" ht="17.25" customHeight="1">
      <c r="A21" s="60" t="s">
        <v>23</v>
      </c>
      <c r="B21" s="75">
        <v>32111</v>
      </c>
      <c r="C21" s="75">
        <v>44415</v>
      </c>
      <c r="D21" s="75">
        <v>53825</v>
      </c>
      <c r="E21" s="75">
        <v>25431</v>
      </c>
      <c r="F21" s="75">
        <v>32281</v>
      </c>
      <c r="G21" s="75">
        <v>76468</v>
      </c>
      <c r="H21" s="75">
        <v>19945</v>
      </c>
      <c r="I21" s="75">
        <v>5856</v>
      </c>
      <c r="J21" s="75">
        <v>19672</v>
      </c>
      <c r="K21" s="75">
        <v>15832</v>
      </c>
      <c r="L21" s="76">
        <f t="shared" si="2"/>
        <v>325836</v>
      </c>
      <c r="M21" s="77"/>
    </row>
    <row r="22" spans="1:13" s="67" customFormat="1" ht="17.25" customHeight="1">
      <c r="A22" s="60" t="s">
        <v>24</v>
      </c>
      <c r="B22" s="75">
        <v>21073</v>
      </c>
      <c r="C22" s="75">
        <v>23310</v>
      </c>
      <c r="D22" s="75">
        <v>27007</v>
      </c>
      <c r="E22" s="75">
        <v>14004</v>
      </c>
      <c r="F22" s="75">
        <v>21907</v>
      </c>
      <c r="G22" s="75">
        <v>67913</v>
      </c>
      <c r="H22" s="75">
        <v>14775</v>
      </c>
      <c r="I22" s="75">
        <v>2614</v>
      </c>
      <c r="J22" s="75">
        <v>10642</v>
      </c>
      <c r="K22" s="75">
        <v>11579</v>
      </c>
      <c r="L22" s="76">
        <f t="shared" si="2"/>
        <v>214824</v>
      </c>
      <c r="M22" s="77"/>
    </row>
    <row r="23" spans="1:12" ht="17.25" customHeight="1">
      <c r="A23" s="12" t="s">
        <v>25</v>
      </c>
      <c r="B23" s="13">
        <v>1067</v>
      </c>
      <c r="C23" s="13">
        <v>1383</v>
      </c>
      <c r="D23" s="13">
        <v>1256</v>
      </c>
      <c r="E23" s="13">
        <v>657</v>
      </c>
      <c r="F23" s="13">
        <v>730</v>
      </c>
      <c r="G23" s="13">
        <v>2351</v>
      </c>
      <c r="H23" s="13">
        <v>601</v>
      </c>
      <c r="I23" s="13">
        <v>150</v>
      </c>
      <c r="J23" s="13">
        <v>504</v>
      </c>
      <c r="K23" s="13">
        <v>409</v>
      </c>
      <c r="L23" s="11">
        <f t="shared" si="2"/>
        <v>9108</v>
      </c>
    </row>
    <row r="24" spans="1:13" ht="17.25" customHeight="1">
      <c r="A24" s="16" t="s">
        <v>26</v>
      </c>
      <c r="B24" s="13">
        <f>+B25+B26</f>
        <v>35834</v>
      </c>
      <c r="C24" s="13">
        <f aca="true" t="shared" si="7" ref="C24:K24">+C25+C26</f>
        <v>53179</v>
      </c>
      <c r="D24" s="13">
        <f t="shared" si="7"/>
        <v>61056</v>
      </c>
      <c r="E24" s="13">
        <f t="shared" si="7"/>
        <v>32588</v>
      </c>
      <c r="F24" s="13">
        <f t="shared" si="7"/>
        <v>25506</v>
      </c>
      <c r="G24" s="13">
        <f t="shared" si="7"/>
        <v>53950</v>
      </c>
      <c r="H24" s="13">
        <f t="shared" si="7"/>
        <v>20904</v>
      </c>
      <c r="I24" s="13">
        <f t="shared" si="7"/>
        <v>7565</v>
      </c>
      <c r="J24" s="13">
        <f t="shared" si="7"/>
        <v>25746</v>
      </c>
      <c r="K24" s="13">
        <f t="shared" si="7"/>
        <v>17844</v>
      </c>
      <c r="L24" s="11">
        <f t="shared" si="2"/>
        <v>334172</v>
      </c>
      <c r="M24" s="50"/>
    </row>
    <row r="25" spans="1:13" ht="17.25" customHeight="1">
      <c r="A25" s="12" t="s">
        <v>39</v>
      </c>
      <c r="B25" s="13">
        <v>29646</v>
      </c>
      <c r="C25" s="13">
        <v>44081</v>
      </c>
      <c r="D25" s="13">
        <v>51386</v>
      </c>
      <c r="E25" s="13">
        <v>27372</v>
      </c>
      <c r="F25" s="13">
        <v>20563</v>
      </c>
      <c r="G25" s="13">
        <v>44752</v>
      </c>
      <c r="H25" s="13">
        <v>17251</v>
      </c>
      <c r="I25" s="13">
        <v>6701</v>
      </c>
      <c r="J25" s="13">
        <v>21403</v>
      </c>
      <c r="K25" s="13">
        <v>14669</v>
      </c>
      <c r="L25" s="11">
        <f t="shared" si="2"/>
        <v>277824</v>
      </c>
      <c r="M25" s="49"/>
    </row>
    <row r="26" spans="1:13" ht="17.25" customHeight="1">
      <c r="A26" s="12" t="s">
        <v>40</v>
      </c>
      <c r="B26" s="13">
        <v>6188</v>
      </c>
      <c r="C26" s="13">
        <v>9098</v>
      </c>
      <c r="D26" s="13">
        <v>9670</v>
      </c>
      <c r="E26" s="13">
        <v>5216</v>
      </c>
      <c r="F26" s="13">
        <v>4943</v>
      </c>
      <c r="G26" s="13">
        <v>9198</v>
      </c>
      <c r="H26" s="13">
        <v>3653</v>
      </c>
      <c r="I26" s="13">
        <v>864</v>
      </c>
      <c r="J26" s="13">
        <v>4343</v>
      </c>
      <c r="K26" s="13">
        <v>3175</v>
      </c>
      <c r="L26" s="11">
        <f t="shared" si="2"/>
        <v>56348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444</v>
      </c>
      <c r="I27" s="11">
        <v>0</v>
      </c>
      <c r="J27" s="11">
        <v>0</v>
      </c>
      <c r="K27" s="11">
        <v>0</v>
      </c>
      <c r="L27" s="11">
        <f t="shared" si="2"/>
        <v>444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2</v>
      </c>
      <c r="L29" s="11">
        <f t="shared" si="2"/>
        <v>2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32448.07</v>
      </c>
      <c r="I37" s="19">
        <v>0</v>
      </c>
      <c r="J37" s="19">
        <v>0</v>
      </c>
      <c r="K37" s="19">
        <v>0</v>
      </c>
      <c r="L37" s="23">
        <f>SUM(B37:K37)</f>
        <v>32448.07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608229.8300000001</v>
      </c>
      <c r="C49" s="22">
        <f aca="true" t="shared" si="11" ref="C49:H49">+C50+C62</f>
        <v>965995.26</v>
      </c>
      <c r="D49" s="22">
        <f t="shared" si="11"/>
        <v>1152733.02</v>
      </c>
      <c r="E49" s="22">
        <f t="shared" si="11"/>
        <v>548218.0599999999</v>
      </c>
      <c r="F49" s="22">
        <f t="shared" si="11"/>
        <v>542787.3800000001</v>
      </c>
      <c r="G49" s="22">
        <f t="shared" si="11"/>
        <v>1163008.59</v>
      </c>
      <c r="H49" s="22">
        <f t="shared" si="11"/>
        <v>477799.67999999993</v>
      </c>
      <c r="I49" s="22">
        <f>+I50+I62</f>
        <v>162473.11</v>
      </c>
      <c r="J49" s="22">
        <f>+J50+J62</f>
        <v>400755.38</v>
      </c>
      <c r="K49" s="22">
        <f>+K50+K62</f>
        <v>313489.12</v>
      </c>
      <c r="L49" s="22">
        <f aca="true" t="shared" si="12" ref="L49:L62">SUM(B49:K49)</f>
        <v>6335489.430000001</v>
      </c>
    </row>
    <row r="50" spans="1:12" ht="17.25" customHeight="1">
      <c r="A50" s="16" t="s">
        <v>60</v>
      </c>
      <c r="B50" s="23">
        <f>SUM(B51:B61)</f>
        <v>591459.7400000001</v>
      </c>
      <c r="C50" s="23">
        <f aca="true" t="shared" si="13" ref="C50:K50">SUM(C51:C61)</f>
        <v>942832.71</v>
      </c>
      <c r="D50" s="23">
        <f t="shared" si="13"/>
        <v>1135780.31</v>
      </c>
      <c r="E50" s="23">
        <f t="shared" si="13"/>
        <v>525115.23</v>
      </c>
      <c r="F50" s="23">
        <f t="shared" si="13"/>
        <v>529506.9800000001</v>
      </c>
      <c r="G50" s="23">
        <f t="shared" si="13"/>
        <v>1141538.3</v>
      </c>
      <c r="H50" s="23">
        <f t="shared" si="13"/>
        <v>461721.70999999996</v>
      </c>
      <c r="I50" s="23">
        <f t="shared" si="13"/>
        <v>162473.11</v>
      </c>
      <c r="J50" s="23">
        <f t="shared" si="13"/>
        <v>386788.48</v>
      </c>
      <c r="K50" s="23">
        <f t="shared" si="13"/>
        <v>313489.12</v>
      </c>
      <c r="L50" s="23">
        <f t="shared" si="12"/>
        <v>6190705.69</v>
      </c>
    </row>
    <row r="51" spans="1:12" ht="17.25" customHeight="1">
      <c r="A51" s="34" t="s">
        <v>61</v>
      </c>
      <c r="B51" s="23">
        <f aca="true" t="shared" si="14" ref="B51:H51">ROUND(B32*B7,2)</f>
        <v>587368.06</v>
      </c>
      <c r="C51" s="23">
        <f t="shared" si="14"/>
        <v>937058.99</v>
      </c>
      <c r="D51" s="23">
        <f t="shared" si="14"/>
        <v>1129394.55</v>
      </c>
      <c r="E51" s="23">
        <f t="shared" si="14"/>
        <v>521669.83</v>
      </c>
      <c r="F51" s="23">
        <f t="shared" si="14"/>
        <v>526130.06</v>
      </c>
      <c r="G51" s="23">
        <f t="shared" si="14"/>
        <v>1134108.22</v>
      </c>
      <c r="H51" s="23">
        <f t="shared" si="14"/>
        <v>425558.6</v>
      </c>
      <c r="I51" s="23">
        <f>ROUND(I32*I7,2)</f>
        <v>162473.11</v>
      </c>
      <c r="J51" s="23">
        <f>ROUND(J32*J7,2)</f>
        <v>384571.44</v>
      </c>
      <c r="K51" s="23">
        <f>ROUND(K32*K7,2)</f>
        <v>304945.71</v>
      </c>
      <c r="L51" s="23">
        <f t="shared" si="12"/>
        <v>6113278.57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32448.07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32448.07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19">
        <v>0</v>
      </c>
      <c r="J60" s="36">
        <v>0</v>
      </c>
      <c r="K60" s="19">
        <v>0</v>
      </c>
      <c r="L60" s="23">
        <f t="shared" si="12"/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16952.71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144783.74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-85684</v>
      </c>
      <c r="C66" s="35">
        <f t="shared" si="15"/>
        <v>-140196.03</v>
      </c>
      <c r="D66" s="35">
        <f t="shared" si="15"/>
        <v>-147939.75</v>
      </c>
      <c r="E66" s="35">
        <f t="shared" si="15"/>
        <v>-76700</v>
      </c>
      <c r="F66" s="35">
        <f t="shared" si="15"/>
        <v>-54116</v>
      </c>
      <c r="G66" s="35">
        <f t="shared" si="15"/>
        <v>-116480</v>
      </c>
      <c r="H66" s="35">
        <f t="shared" si="15"/>
        <v>-71324</v>
      </c>
      <c r="I66" s="35">
        <f t="shared" si="15"/>
        <v>-19432.9</v>
      </c>
      <c r="J66" s="35">
        <f t="shared" si="15"/>
        <v>-52700</v>
      </c>
      <c r="K66" s="35">
        <f t="shared" si="15"/>
        <v>-39756.65</v>
      </c>
      <c r="L66" s="35">
        <f aca="true" t="shared" si="16" ref="L66:L116">SUM(B66:K66)</f>
        <v>-804329.3300000001</v>
      </c>
    </row>
    <row r="67" spans="1:12" ht="18.75" customHeight="1">
      <c r="A67" s="16" t="s">
        <v>73</v>
      </c>
      <c r="B67" s="35">
        <f aca="true" t="shared" si="17" ref="B67:K67">B68+B69+B70+B71+B72+B73</f>
        <v>-85684</v>
      </c>
      <c r="C67" s="35">
        <f t="shared" si="17"/>
        <v>-140176</v>
      </c>
      <c r="D67" s="35">
        <f t="shared" si="17"/>
        <v>-146872</v>
      </c>
      <c r="E67" s="35">
        <f t="shared" si="17"/>
        <v>-76200</v>
      </c>
      <c r="F67" s="35">
        <f t="shared" si="17"/>
        <v>-53116</v>
      </c>
      <c r="G67" s="35">
        <f t="shared" si="17"/>
        <v>-113980</v>
      </c>
      <c r="H67" s="35">
        <f t="shared" si="17"/>
        <v>-71324</v>
      </c>
      <c r="I67" s="35">
        <f t="shared" si="17"/>
        <v>-16944</v>
      </c>
      <c r="J67" s="35">
        <f t="shared" si="17"/>
        <v>-52700</v>
      </c>
      <c r="K67" s="35">
        <f t="shared" si="17"/>
        <v>-39376</v>
      </c>
      <c r="L67" s="35">
        <f t="shared" si="16"/>
        <v>-796372</v>
      </c>
    </row>
    <row r="68" spans="1:13" s="67" customFormat="1" ht="18.75" customHeight="1">
      <c r="A68" s="60" t="s">
        <v>144</v>
      </c>
      <c r="B68" s="63">
        <f>-ROUND(B9*$D$3,2)</f>
        <v>-85684</v>
      </c>
      <c r="C68" s="63">
        <f aca="true" t="shared" si="18" ref="C68:J68">-ROUND(C9*$D$3,2)</f>
        <v>-140176</v>
      </c>
      <c r="D68" s="63">
        <f t="shared" si="18"/>
        <v>-146872</v>
      </c>
      <c r="E68" s="63">
        <f t="shared" si="18"/>
        <v>-76200</v>
      </c>
      <c r="F68" s="63">
        <f t="shared" si="18"/>
        <v>-53116</v>
      </c>
      <c r="G68" s="63">
        <f t="shared" si="18"/>
        <v>-113980</v>
      </c>
      <c r="H68" s="63">
        <f t="shared" si="18"/>
        <v>-71324</v>
      </c>
      <c r="I68" s="63">
        <f t="shared" si="18"/>
        <v>-16944</v>
      </c>
      <c r="J68" s="63">
        <f t="shared" si="18"/>
        <v>-52700</v>
      </c>
      <c r="K68" s="63">
        <f>-ROUND((K9+K29)*$D$3,2)</f>
        <v>-39376</v>
      </c>
      <c r="L68" s="63">
        <f t="shared" si="16"/>
        <v>-796372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0</v>
      </c>
    </row>
    <row r="71" spans="1:12" ht="18.75" customHeight="1">
      <c r="A71" s="12" t="s">
        <v>76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0</v>
      </c>
    </row>
    <row r="72" spans="1:12" ht="18.75" customHeight="1">
      <c r="A72" s="12" t="s">
        <v>77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0</v>
      </c>
      <c r="C74" s="63">
        <f t="shared" si="19"/>
        <v>-20.03</v>
      </c>
      <c r="D74" s="35">
        <f t="shared" si="19"/>
        <v>-1067.75</v>
      </c>
      <c r="E74" s="63">
        <f t="shared" si="19"/>
        <v>-500</v>
      </c>
      <c r="F74" s="35">
        <f t="shared" si="19"/>
        <v>-1000</v>
      </c>
      <c r="G74" s="35">
        <f t="shared" si="19"/>
        <v>-2500</v>
      </c>
      <c r="H74" s="63">
        <f t="shared" si="19"/>
        <v>0</v>
      </c>
      <c r="I74" s="35">
        <f t="shared" si="19"/>
        <v>-2488.9</v>
      </c>
      <c r="J74" s="63">
        <f t="shared" si="19"/>
        <v>0</v>
      </c>
      <c r="K74" s="63">
        <f t="shared" si="19"/>
        <v>-380.65</v>
      </c>
      <c r="L74" s="63">
        <f t="shared" si="16"/>
        <v>-7957.33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0</v>
      </c>
      <c r="J78" s="19">
        <v>0</v>
      </c>
      <c r="K78" s="19">
        <v>0</v>
      </c>
      <c r="L78" s="35">
        <f t="shared" si="16"/>
        <v>0</v>
      </c>
    </row>
    <row r="79" spans="1:12" ht="18.75" customHeight="1">
      <c r="A79" s="34" t="s">
        <v>84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63">
        <f t="shared" si="16"/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-500</v>
      </c>
      <c r="F91" s="19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522545.83000000013</v>
      </c>
      <c r="C114" s="24">
        <f t="shared" si="20"/>
        <v>825799.23</v>
      </c>
      <c r="D114" s="24">
        <f t="shared" si="20"/>
        <v>1004793.27</v>
      </c>
      <c r="E114" s="24">
        <f t="shared" si="20"/>
        <v>471518.06</v>
      </c>
      <c r="F114" s="24">
        <f t="shared" si="20"/>
        <v>488671.3800000001</v>
      </c>
      <c r="G114" s="24">
        <f t="shared" si="20"/>
        <v>1046528.5900000001</v>
      </c>
      <c r="H114" s="24">
        <f t="shared" si="20"/>
        <v>406475.67999999993</v>
      </c>
      <c r="I114" s="24">
        <f>+I115+I116</f>
        <v>143040.21</v>
      </c>
      <c r="J114" s="24">
        <f>+J115+J116</f>
        <v>348055.38</v>
      </c>
      <c r="K114" s="24">
        <f>+K115+K116</f>
        <v>273732.47</v>
      </c>
      <c r="L114" s="45">
        <f t="shared" si="16"/>
        <v>5531160.1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505775.7400000001</v>
      </c>
      <c r="C115" s="24">
        <f t="shared" si="21"/>
        <v>802636.6799999999</v>
      </c>
      <c r="D115" s="24">
        <f t="shared" si="21"/>
        <v>987840.56</v>
      </c>
      <c r="E115" s="24">
        <f t="shared" si="21"/>
        <v>448415.23</v>
      </c>
      <c r="F115" s="24">
        <f t="shared" si="21"/>
        <v>475390.9800000001</v>
      </c>
      <c r="G115" s="24">
        <f t="shared" si="21"/>
        <v>1025058.3</v>
      </c>
      <c r="H115" s="24">
        <f t="shared" si="21"/>
        <v>390397.70999999996</v>
      </c>
      <c r="I115" s="24">
        <f t="shared" si="21"/>
        <v>143040.21</v>
      </c>
      <c r="J115" s="24">
        <f t="shared" si="21"/>
        <v>334088.48</v>
      </c>
      <c r="K115" s="24">
        <f t="shared" si="21"/>
        <v>273732.47</v>
      </c>
      <c r="L115" s="45">
        <f t="shared" si="16"/>
        <v>5386376.36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16952.71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144783.74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5531160.1</v>
      </c>
      <c r="M122" s="51"/>
    </row>
    <row r="123" spans="1:12" ht="18.75" customHeight="1">
      <c r="A123" s="26" t="s">
        <v>123</v>
      </c>
      <c r="B123" s="27">
        <v>63305.6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63305.6</v>
      </c>
    </row>
    <row r="124" spans="1:12" ht="18.75" customHeight="1">
      <c r="A124" s="26" t="s">
        <v>124</v>
      </c>
      <c r="B124" s="27">
        <v>459240.23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459240.23</v>
      </c>
    </row>
    <row r="125" spans="1:12" ht="18.75" customHeight="1">
      <c r="A125" s="26" t="s">
        <v>125</v>
      </c>
      <c r="B125" s="38">
        <v>0</v>
      </c>
      <c r="C125" s="27">
        <v>825799.23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825799.23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935644.43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935644.43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69148.84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69148.84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466802.87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466802.87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4715.18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4715.18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141641.54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141641.54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44348.4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44348.4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302681.44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302681.44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310837.61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310837.61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31122.51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31122.51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132817.03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132817.03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138766.82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138766.82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432984.63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432984.63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140031.57</v>
      </c>
      <c r="I139" s="38">
        <v>0</v>
      </c>
      <c r="J139" s="38">
        <v>0</v>
      </c>
      <c r="K139" s="38">
        <v>0</v>
      </c>
      <c r="L139" s="39">
        <f t="shared" si="23"/>
        <v>140031.57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266444.11</v>
      </c>
      <c r="I140" s="38">
        <v>0</v>
      </c>
      <c r="J140" s="38">
        <v>0</v>
      </c>
      <c r="K140" s="38">
        <v>0</v>
      </c>
      <c r="L140" s="39">
        <f t="shared" si="23"/>
        <v>266444.11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143040.21</v>
      </c>
      <c r="J141" s="38">
        <v>0</v>
      </c>
      <c r="K141" s="38">
        <v>0</v>
      </c>
      <c r="L141" s="39">
        <f t="shared" si="23"/>
        <v>143040.21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348055.38</v>
      </c>
      <c r="K142" s="18">
        <v>0</v>
      </c>
      <c r="L142" s="39">
        <f t="shared" si="23"/>
        <v>348055.38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273732.47</v>
      </c>
      <c r="L143" s="42">
        <f t="shared" si="23"/>
        <v>273732.47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348055.38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2018-07-27T20:11:04Z</cp:lastPrinted>
  <dcterms:created xsi:type="dcterms:W3CDTF">2012-11-28T17:54:39Z</dcterms:created>
  <dcterms:modified xsi:type="dcterms:W3CDTF">2018-12-28T18:13:33Z</dcterms:modified>
  <cp:category/>
  <cp:version/>
  <cp:contentType/>
  <cp:contentStatus/>
</cp:coreProperties>
</file>