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<sst xmlns="http://schemas.openxmlformats.org/spreadsheetml/2006/main" count="149" uniqueCount="149">
  <si>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</si>
  <si>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</si>
  <si>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</si>
  <si>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</si>
  <si>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</si>
  <si>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</si>
  <si>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</si>
  <si>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</si>
  <si>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</si>
  <si>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</si>
  <si>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</si>
  <si>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</si>
  <si>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</si>
  <si>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</si>
  <si>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</si>
  <si>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</si>
  <si>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</si>
  <si>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</si>
  <si>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</si>
  <si>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</si>
  <si>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</si>
  <si>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</si>
  <si>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</si>
  <si>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</si>
  <si>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</si>
  <si>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</si>
  <si>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</si>
  <si>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</si>
  <si>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</si>
  <si>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</si>
  <si>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</si>
  <si>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</si>
  <si>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</si>
  <si>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</si>
  <si>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</si>
  <si>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</si>
  <si>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</si>
  <si>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</si>
  <si>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</si>
  <si>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</si>
  <si>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</si>
  <si>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</si>
  <si>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</si>
  <si>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</si>
  <si>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</si>
  <si>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</si>
  <si>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</si>
  <si>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</si>
  <si>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</si>
  <si>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</si>
  <si>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</si>
  <si>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</si>
  <si>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</si>
  <si>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</si>
  <si>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</si>
  <si>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</si>
  <si>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</si>
  <si>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</si>
  <si>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</si>
  <si>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</si>
  <si>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</si>
  <si>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</si>
  <si>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</si>
  <si>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</si>
  <si>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</si>
  <si>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</si>
  <si>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</si>
  <si>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</si>
  <si>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</si>
  <si>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</si>
  <si>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</si>
  <si>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</si>
  <si>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</si>
  <si>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</si>
  <si>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</si>
  <si>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</si>
  <si>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</si>
  <si>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</si>
  <si>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</si>
  <si>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</si>
  <si>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</si>
  <si>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</si>
  <si>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</si>
  <si>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</si>
  <si>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</si>
  <si>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</si>
  <si>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</si>
  <si>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</si>
  <si>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</si>
  <si>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</si>
  <si>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</si>
  <si>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</si>
  <si>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</si>
  <si>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</si>
  <si>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</si>
  <si>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</si>
  <si>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</si>
  <si>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</si>
  <si>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</si>
  <si>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</si>
  <si>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</si>
  <si>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</si>
  <si>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</si>
  <si>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</si>
  <si>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</si>
  <si>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</si>
  <si>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</si>
  <si>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</si>
  <si>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</si>
  <si>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</si>
  <si>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</si>
  <si>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</si>
  <si>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</si>
  <si>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</si>
  <si>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</si>
  <si>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</si>
  <si>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</si>
  <si>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</si>
  <si>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</si>
  <si>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</si>
  <si>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</si>
  <si>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</si>
  <si>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</si>
  <si>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</si>
  <si>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</si>
  <si>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</si>
  <si>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</si>
  <si>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</si>
  <si>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</si>
  <si>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</si>
  <si>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</si>
  <si>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</si>
  <si>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</si>
  <si>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</si>
  <si>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</si>
  <si>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</si>
  <si>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</si>
  <si>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</si>
  <si>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</si>
  <si>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</si>
  <si>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</si>
  <si>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</si>
  <si>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</si>
  <si>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</si>
  <si>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</si>
  <si>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21/12/18 - VENCIMENTO 02/01/19</t>
  </si>
  <si>
    <t>7.3. Revisão de Remuneração pelo Transporte Coletivo  (1)</t>
  </si>
  <si>
    <t>Nota:</t>
  </si>
  <si>
    <t>(1) Revisão de passageiros transportados, processada pelo sistema de bilhetagem eletrônica, mês de novembro/2018, total de 299.334 passageiros.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</si>
</sst>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531667</v>
      </c>
      <c r="C7" s="9">
        <f t="shared" si="0"/>
        <v>686631</v>
      </c>
      <c r="D7" s="9">
        <f t="shared" si="0"/>
        <v>717524</v>
      </c>
      <c r="E7" s="9">
        <f t="shared" si="0"/>
        <v>448788</v>
      </c>
      <c r="F7" s="9">
        <f t="shared" si="0"/>
        <v>392653</v>
      </c>
      <c r="G7" s="9">
        <f t="shared" si="0"/>
        <v>1051099</v>
      </c>
      <c r="H7" s="9">
        <f t="shared" si="0"/>
        <v>446181</v>
      </c>
      <c r="I7" s="9">
        <f t="shared" si="0"/>
        <v>101250</v>
      </c>
      <c r="J7" s="9">
        <f t="shared" si="0"/>
        <v>290572</v>
      </c>
      <c r="K7" s="9">
        <f t="shared" si="0"/>
        <v>240987</v>
      </c>
      <c r="L7" s="9">
        <f t="shared" si="0"/>
        <v>4907352</v>
      </c>
      <c r="M7" s="49"/>
    </row>
    <row r="8" spans="1:12" ht="17.25" customHeight="1">
      <c r="A8" s="10" t="s">
        <v>38</v>
      </c>
      <c r="B8" s="11">
        <f>B9+B12+B16</f>
        <v>281371</v>
      </c>
      <c r="C8" s="11">
        <f aca="true" t="shared" si="1" ref="C8:K8">C9+C12+C16</f>
        <v>372505</v>
      </c>
      <c r="D8" s="11">
        <f t="shared" si="1"/>
        <v>365958</v>
      </c>
      <c r="E8" s="11">
        <f t="shared" si="1"/>
        <v>240905</v>
      </c>
      <c r="F8" s="11">
        <f t="shared" si="1"/>
        <v>193690</v>
      </c>
      <c r="G8" s="11">
        <f t="shared" si="1"/>
        <v>540021</v>
      </c>
      <c r="H8" s="11">
        <f t="shared" si="1"/>
        <v>253194</v>
      </c>
      <c r="I8" s="11">
        <f t="shared" si="1"/>
        <v>49044</v>
      </c>
      <c r="J8" s="11">
        <f t="shared" si="1"/>
        <v>149835</v>
      </c>
      <c r="K8" s="11">
        <f t="shared" si="1"/>
        <v>131225</v>
      </c>
      <c r="L8" s="11">
        <f aca="true" t="shared" si="2" ref="L8:L29">SUM(B8:K8)</f>
        <v>2577748</v>
      </c>
    </row>
    <row r="9" spans="1:12" ht="17.25" customHeight="1">
      <c r="A9" s="15" t="s">
        <v>16</v>
      </c>
      <c r="B9" s="13">
        <f>+B10+B11</f>
        <v>45873</v>
      </c>
      <c r="C9" s="13">
        <f aca="true" t="shared" si="3" ref="C9:K9">+C10+C11</f>
        <v>65732</v>
      </c>
      <c r="D9" s="13">
        <f t="shared" si="3"/>
        <v>63107</v>
      </c>
      <c r="E9" s="13">
        <f t="shared" si="3"/>
        <v>39760</v>
      </c>
      <c r="F9" s="13">
        <f t="shared" si="3"/>
        <v>26212</v>
      </c>
      <c r="G9" s="13">
        <f t="shared" si="3"/>
        <v>56728</v>
      </c>
      <c r="H9" s="13">
        <f t="shared" si="3"/>
        <v>47527</v>
      </c>
      <c r="I9" s="13">
        <f t="shared" si="3"/>
        <v>10102</v>
      </c>
      <c r="J9" s="13">
        <f t="shared" si="3"/>
        <v>23170</v>
      </c>
      <c r="K9" s="13">
        <f t="shared" si="3"/>
        <v>20035</v>
      </c>
      <c r="L9" s="11">
        <f t="shared" si="2"/>
        <v>398246</v>
      </c>
    </row>
    <row r="10" spans="1:12" ht="17.25" customHeight="1">
      <c r="A10" s="29" t="s">
        <v>17</v>
      </c>
      <c r="B10" s="13">
        <v>45873</v>
      </c>
      <c r="C10" s="13">
        <v>65732</v>
      </c>
      <c r="D10" s="13">
        <v>63107</v>
      </c>
      <c r="E10" s="13">
        <v>39760</v>
      </c>
      <c r="F10" s="13">
        <v>26212</v>
      </c>
      <c r="G10" s="13">
        <v>56728</v>
      </c>
      <c r="H10" s="13">
        <v>47527</v>
      </c>
      <c r="I10" s="13">
        <v>10102</v>
      </c>
      <c r="J10" s="13">
        <v>23170</v>
      </c>
      <c r="K10" s="13">
        <v>20035</v>
      </c>
      <c r="L10" s="11">
        <f t="shared" si="2"/>
        <v>398246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225981</v>
      </c>
      <c r="C12" s="17">
        <f t="shared" si="4"/>
        <v>294243</v>
      </c>
      <c r="D12" s="17">
        <f t="shared" si="4"/>
        <v>291257</v>
      </c>
      <c r="E12" s="17">
        <f t="shared" si="4"/>
        <v>193292</v>
      </c>
      <c r="F12" s="17">
        <f t="shared" si="4"/>
        <v>159165</v>
      </c>
      <c r="G12" s="17">
        <f t="shared" si="4"/>
        <v>460037</v>
      </c>
      <c r="H12" s="17">
        <f t="shared" si="4"/>
        <v>197211</v>
      </c>
      <c r="I12" s="17">
        <f t="shared" si="4"/>
        <v>37030</v>
      </c>
      <c r="J12" s="17">
        <f t="shared" si="4"/>
        <v>121860</v>
      </c>
      <c r="K12" s="17">
        <f t="shared" si="4"/>
        <v>106254</v>
      </c>
      <c r="L12" s="11">
        <f t="shared" si="2"/>
        <v>2086330</v>
      </c>
    </row>
    <row r="13" spans="1:14" s="67" customFormat="1" ht="17.25" customHeight="1">
      <c r="A13" s="74" t="s">
        <v>19</v>
      </c>
      <c r="B13" s="75">
        <v>116814</v>
      </c>
      <c r="C13" s="75">
        <v>159338</v>
      </c>
      <c r="D13" s="75">
        <v>163703</v>
      </c>
      <c r="E13" s="75">
        <v>104112</v>
      </c>
      <c r="F13" s="75">
        <v>87156</v>
      </c>
      <c r="G13" s="75">
        <v>230412</v>
      </c>
      <c r="H13" s="75">
        <v>97412</v>
      </c>
      <c r="I13" s="75">
        <v>21974</v>
      </c>
      <c r="J13" s="75">
        <v>68419</v>
      </c>
      <c r="K13" s="75">
        <v>54634</v>
      </c>
      <c r="L13" s="76">
        <f t="shared" si="2"/>
        <v>1103974</v>
      </c>
      <c r="M13" s="77"/>
      <c r="N13" s="78"/>
    </row>
    <row r="14" spans="1:13" s="67" customFormat="1" ht="17.25" customHeight="1">
      <c r="A14" s="74" t="s">
        <v>20</v>
      </c>
      <c r="B14" s="75">
        <v>101148</v>
      </c>
      <c r="C14" s="75">
        <v>123996</v>
      </c>
      <c r="D14" s="75">
        <v>119381</v>
      </c>
      <c r="E14" s="75">
        <v>82610</v>
      </c>
      <c r="F14" s="75">
        <v>67906</v>
      </c>
      <c r="G14" s="75">
        <v>216792</v>
      </c>
      <c r="H14" s="75">
        <v>91036</v>
      </c>
      <c r="I14" s="75">
        <v>13702</v>
      </c>
      <c r="J14" s="75">
        <v>50411</v>
      </c>
      <c r="K14" s="75">
        <v>48434</v>
      </c>
      <c r="L14" s="76">
        <f t="shared" si="2"/>
        <v>915416</v>
      </c>
      <c r="M14" s="77"/>
    </row>
    <row r="15" spans="1:12" ht="17.25" customHeight="1">
      <c r="A15" s="14" t="s">
        <v>21</v>
      </c>
      <c r="B15" s="13">
        <v>8019</v>
      </c>
      <c r="C15" s="13">
        <v>10909</v>
      </c>
      <c r="D15" s="13">
        <v>8173</v>
      </c>
      <c r="E15" s="13">
        <v>6570</v>
      </c>
      <c r="F15" s="13">
        <v>4103</v>
      </c>
      <c r="G15" s="13">
        <v>12833</v>
      </c>
      <c r="H15" s="13">
        <v>8763</v>
      </c>
      <c r="I15" s="13">
        <v>1354</v>
      </c>
      <c r="J15" s="13">
        <v>3030</v>
      </c>
      <c r="K15" s="13">
        <v>3186</v>
      </c>
      <c r="L15" s="11">
        <f t="shared" si="2"/>
        <v>66940</v>
      </c>
    </row>
    <row r="16" spans="1:12" ht="17.25" customHeight="1">
      <c r="A16" s="15" t="s">
        <v>34</v>
      </c>
      <c r="B16" s="13">
        <f>B17+B18+B19</f>
        <v>9517</v>
      </c>
      <c r="C16" s="13">
        <f aca="true" t="shared" si="5" ref="C16:K16">C17+C18+C19</f>
        <v>12530</v>
      </c>
      <c r="D16" s="13">
        <f t="shared" si="5"/>
        <v>11594</v>
      </c>
      <c r="E16" s="13">
        <f t="shared" si="5"/>
        <v>7853</v>
      </c>
      <c r="F16" s="13">
        <f t="shared" si="5"/>
        <v>8313</v>
      </c>
      <c r="G16" s="13">
        <f t="shared" si="5"/>
        <v>23256</v>
      </c>
      <c r="H16" s="13">
        <f t="shared" si="5"/>
        <v>8456</v>
      </c>
      <c r="I16" s="13">
        <f t="shared" si="5"/>
        <v>1912</v>
      </c>
      <c r="J16" s="13">
        <f t="shared" si="5"/>
        <v>4805</v>
      </c>
      <c r="K16" s="13">
        <f t="shared" si="5"/>
        <v>4936</v>
      </c>
      <c r="L16" s="11">
        <f t="shared" si="2"/>
        <v>93172</v>
      </c>
    </row>
    <row r="17" spans="1:12" ht="17.25" customHeight="1">
      <c r="A17" s="14" t="s">
        <v>35</v>
      </c>
      <c r="B17" s="13">
        <v>9501</v>
      </c>
      <c r="C17" s="13">
        <v>12488</v>
      </c>
      <c r="D17" s="13">
        <v>11582</v>
      </c>
      <c r="E17" s="13">
        <v>7840</v>
      </c>
      <c r="F17" s="13">
        <v>8299</v>
      </c>
      <c r="G17" s="13">
        <v>23225</v>
      </c>
      <c r="H17" s="13">
        <v>8445</v>
      </c>
      <c r="I17" s="13">
        <v>1907</v>
      </c>
      <c r="J17" s="13">
        <v>4796</v>
      </c>
      <c r="K17" s="13">
        <v>4927</v>
      </c>
      <c r="L17" s="11">
        <f t="shared" si="2"/>
        <v>93010</v>
      </c>
    </row>
    <row r="18" spans="1:12" ht="17.25" customHeight="1">
      <c r="A18" s="14" t="s">
        <v>36</v>
      </c>
      <c r="B18" s="13">
        <v>9</v>
      </c>
      <c r="C18" s="13">
        <v>18</v>
      </c>
      <c r="D18" s="13">
        <v>10</v>
      </c>
      <c r="E18" s="13">
        <v>10</v>
      </c>
      <c r="F18" s="13">
        <v>6</v>
      </c>
      <c r="G18" s="13">
        <v>18</v>
      </c>
      <c r="H18" s="13">
        <v>4</v>
      </c>
      <c r="I18" s="13">
        <v>4</v>
      </c>
      <c r="J18" s="13">
        <v>8</v>
      </c>
      <c r="K18" s="13">
        <v>5</v>
      </c>
      <c r="L18" s="11">
        <f t="shared" si="2"/>
        <v>92</v>
      </c>
    </row>
    <row r="19" spans="1:12" ht="17.25" customHeight="1">
      <c r="A19" s="14" t="s">
        <v>37</v>
      </c>
      <c r="B19" s="13">
        <v>7</v>
      </c>
      <c r="C19" s="13">
        <v>24</v>
      </c>
      <c r="D19" s="13">
        <v>2</v>
      </c>
      <c r="E19" s="13">
        <v>3</v>
      </c>
      <c r="F19" s="13">
        <v>8</v>
      </c>
      <c r="G19" s="13">
        <v>13</v>
      </c>
      <c r="H19" s="13">
        <v>7</v>
      </c>
      <c r="I19" s="13">
        <v>1</v>
      </c>
      <c r="J19" s="13">
        <v>1</v>
      </c>
      <c r="K19" s="13">
        <v>4</v>
      </c>
      <c r="L19" s="11">
        <f t="shared" si="2"/>
        <v>70</v>
      </c>
    </row>
    <row r="20" spans="1:12" ht="17.25" customHeight="1">
      <c r="A20" s="16" t="s">
        <v>22</v>
      </c>
      <c r="B20" s="11">
        <f>+B21+B22+B23</f>
        <v>158574</v>
      </c>
      <c r="C20" s="11">
        <f aca="true" t="shared" si="6" ref="C20:K20">+C21+C22+C23</f>
        <v>182986</v>
      </c>
      <c r="D20" s="11">
        <f t="shared" si="6"/>
        <v>205909</v>
      </c>
      <c r="E20" s="11">
        <f t="shared" si="6"/>
        <v>121775</v>
      </c>
      <c r="F20" s="11">
        <f t="shared" si="6"/>
        <v>134994</v>
      </c>
      <c r="G20" s="11">
        <f t="shared" si="6"/>
        <v>376893</v>
      </c>
      <c r="H20" s="11">
        <f t="shared" si="6"/>
        <v>121363</v>
      </c>
      <c r="I20" s="11">
        <f t="shared" si="6"/>
        <v>29100</v>
      </c>
      <c r="J20" s="11">
        <f t="shared" si="6"/>
        <v>80320</v>
      </c>
      <c r="K20" s="11">
        <f t="shared" si="6"/>
        <v>69209</v>
      </c>
      <c r="L20" s="11">
        <f t="shared" si="2"/>
        <v>1481123</v>
      </c>
    </row>
    <row r="21" spans="1:13" s="67" customFormat="1" ht="17.25" customHeight="1">
      <c r="A21" s="60" t="s">
        <v>23</v>
      </c>
      <c r="B21" s="75">
        <v>91384</v>
      </c>
      <c r="C21" s="75">
        <v>114464</v>
      </c>
      <c r="D21" s="75">
        <v>132317</v>
      </c>
      <c r="E21" s="75">
        <v>75541</v>
      </c>
      <c r="F21" s="75">
        <v>82918</v>
      </c>
      <c r="G21" s="75">
        <v>208877</v>
      </c>
      <c r="H21" s="75">
        <v>71013</v>
      </c>
      <c r="I21" s="75">
        <v>19055</v>
      </c>
      <c r="J21" s="75">
        <v>50466</v>
      </c>
      <c r="K21" s="75">
        <v>39741</v>
      </c>
      <c r="L21" s="76">
        <f t="shared" si="2"/>
        <v>885776</v>
      </c>
      <c r="M21" s="77"/>
    </row>
    <row r="22" spans="1:13" s="67" customFormat="1" ht="17.25" customHeight="1">
      <c r="A22" s="60" t="s">
        <v>24</v>
      </c>
      <c r="B22" s="75">
        <v>63108</v>
      </c>
      <c r="C22" s="75">
        <v>63541</v>
      </c>
      <c r="D22" s="75">
        <v>69252</v>
      </c>
      <c r="E22" s="75">
        <v>43490</v>
      </c>
      <c r="F22" s="75">
        <v>49589</v>
      </c>
      <c r="G22" s="75">
        <v>159956</v>
      </c>
      <c r="H22" s="75">
        <v>46754</v>
      </c>
      <c r="I22" s="75">
        <v>9332</v>
      </c>
      <c r="J22" s="75">
        <v>28237</v>
      </c>
      <c r="K22" s="75">
        <v>27973</v>
      </c>
      <c r="L22" s="76">
        <f t="shared" si="2"/>
        <v>561232</v>
      </c>
      <c r="M22" s="77"/>
    </row>
    <row r="23" spans="1:12" ht="17.25" customHeight="1">
      <c r="A23" s="12" t="s">
        <v>25</v>
      </c>
      <c r="B23" s="13">
        <v>4082</v>
      </c>
      <c r="C23" s="13">
        <v>4981</v>
      </c>
      <c r="D23" s="13">
        <v>4340</v>
      </c>
      <c r="E23" s="13">
        <v>2744</v>
      </c>
      <c r="F23" s="13">
        <v>2487</v>
      </c>
      <c r="G23" s="13">
        <v>8060</v>
      </c>
      <c r="H23" s="13">
        <v>3596</v>
      </c>
      <c r="I23" s="13">
        <v>713</v>
      </c>
      <c r="J23" s="13">
        <v>1617</v>
      </c>
      <c r="K23" s="13">
        <v>1495</v>
      </c>
      <c r="L23" s="11">
        <f t="shared" si="2"/>
        <v>34115</v>
      </c>
    </row>
    <row r="24" spans="1:13" ht="17.25" customHeight="1">
      <c r="A24" s="16" t="s">
        <v>26</v>
      </c>
      <c r="B24" s="13">
        <f>+B25+B26</f>
        <v>91722</v>
      </c>
      <c r="C24" s="13">
        <f aca="true" t="shared" si="7" ref="C24:K24">+C25+C26</f>
        <v>131140</v>
      </c>
      <c r="D24" s="13">
        <f t="shared" si="7"/>
        <v>145657</v>
      </c>
      <c r="E24" s="13">
        <f t="shared" si="7"/>
        <v>86108</v>
      </c>
      <c r="F24" s="13">
        <f t="shared" si="7"/>
        <v>63969</v>
      </c>
      <c r="G24" s="13">
        <f t="shared" si="7"/>
        <v>134185</v>
      </c>
      <c r="H24" s="13">
        <f t="shared" si="7"/>
        <v>68360</v>
      </c>
      <c r="I24" s="13">
        <f t="shared" si="7"/>
        <v>23106</v>
      </c>
      <c r="J24" s="13">
        <f t="shared" si="7"/>
        <v>60417</v>
      </c>
      <c r="K24" s="13">
        <f t="shared" si="7"/>
        <v>40553</v>
      </c>
      <c r="L24" s="11">
        <f t="shared" si="2"/>
        <v>845217</v>
      </c>
      <c r="M24" s="50"/>
    </row>
    <row r="25" spans="1:13" ht="17.25" customHeight="1">
      <c r="A25" s="12" t="s">
        <v>39</v>
      </c>
      <c r="B25" s="13">
        <v>72715</v>
      </c>
      <c r="C25" s="13">
        <v>106853</v>
      </c>
      <c r="D25" s="13">
        <v>119355</v>
      </c>
      <c r="E25" s="13">
        <v>71285</v>
      </c>
      <c r="F25" s="13">
        <v>51184</v>
      </c>
      <c r="G25" s="13">
        <v>109592</v>
      </c>
      <c r="H25" s="13">
        <v>55383</v>
      </c>
      <c r="I25" s="13">
        <v>19858</v>
      </c>
      <c r="J25" s="13">
        <v>49064</v>
      </c>
      <c r="K25" s="13">
        <v>32058</v>
      </c>
      <c r="L25" s="11">
        <f t="shared" si="2"/>
        <v>687347</v>
      </c>
      <c r="M25" s="49"/>
    </row>
    <row r="26" spans="1:13" ht="17.25" customHeight="1">
      <c r="A26" s="12" t="s">
        <v>40</v>
      </c>
      <c r="B26" s="13">
        <v>19007</v>
      </c>
      <c r="C26" s="13">
        <v>24287</v>
      </c>
      <c r="D26" s="13">
        <v>26302</v>
      </c>
      <c r="E26" s="13">
        <v>14823</v>
      </c>
      <c r="F26" s="13">
        <v>12785</v>
      </c>
      <c r="G26" s="13">
        <v>24593</v>
      </c>
      <c r="H26" s="13">
        <v>12977</v>
      </c>
      <c r="I26" s="13">
        <v>3248</v>
      </c>
      <c r="J26" s="13">
        <v>11353</v>
      </c>
      <c r="K26" s="13">
        <v>8495</v>
      </c>
      <c r="L26" s="11">
        <f t="shared" si="2"/>
        <v>157870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3264</v>
      </c>
      <c r="I27" s="11">
        <v>0</v>
      </c>
      <c r="J27" s="11">
        <v>0</v>
      </c>
      <c r="K27" s="11">
        <v>0</v>
      </c>
      <c r="L27" s="11">
        <f t="shared" si="2"/>
        <v>3264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10</v>
      </c>
      <c r="L29" s="11">
        <f t="shared" si="2"/>
        <v>10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23328.47</v>
      </c>
      <c r="I37" s="19">
        <v>0</v>
      </c>
      <c r="J37" s="19">
        <v>0</v>
      </c>
      <c r="K37" s="19">
        <v>0</v>
      </c>
      <c r="L37" s="23">
        <f>SUM(B37:K37)</f>
        <v>23328.47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1737797.97</v>
      </c>
      <c r="C49" s="22">
        <f aca="true" t="shared" si="11" ref="C49:H49">+C50+C62</f>
        <v>2510480.34</v>
      </c>
      <c r="D49" s="22">
        <f t="shared" si="11"/>
        <v>2881612.05</v>
      </c>
      <c r="E49" s="22">
        <f t="shared" si="11"/>
        <v>1581390.98</v>
      </c>
      <c r="F49" s="22">
        <f t="shared" si="11"/>
        <v>1411199.0699999998</v>
      </c>
      <c r="G49" s="22">
        <f t="shared" si="11"/>
        <v>3070168.3800000004</v>
      </c>
      <c r="H49" s="22">
        <f t="shared" si="11"/>
        <v>1524441.69</v>
      </c>
      <c r="I49" s="22">
        <f>+I50+I62</f>
        <v>534468.38</v>
      </c>
      <c r="J49" s="22">
        <f>+J50+J62</f>
        <v>997499.2500000001</v>
      </c>
      <c r="K49" s="22">
        <f>+K50+K62</f>
        <v>784256.4600000001</v>
      </c>
      <c r="L49" s="22">
        <f aca="true" t="shared" si="12" ref="L49:L62">SUM(B49:K49)</f>
        <v>17033314.57</v>
      </c>
    </row>
    <row r="50" spans="1:12" ht="17.25" customHeight="1">
      <c r="A50" s="16" t="s">
        <v>60</v>
      </c>
      <c r="B50" s="23">
        <f>SUM(B51:B61)</f>
        <v>1721027.88</v>
      </c>
      <c r="C50" s="23">
        <f aca="true" t="shared" si="13" ref="C50:K50">SUM(C51:C61)</f>
        <v>2487317.79</v>
      </c>
      <c r="D50" s="23">
        <f t="shared" si="13"/>
        <v>2864124.3499999996</v>
      </c>
      <c r="E50" s="23">
        <f t="shared" si="13"/>
        <v>1558288.15</v>
      </c>
      <c r="F50" s="23">
        <f t="shared" si="13"/>
        <v>1397918.67</v>
      </c>
      <c r="G50" s="23">
        <f t="shared" si="13"/>
        <v>3048698.0900000003</v>
      </c>
      <c r="H50" s="23">
        <f t="shared" si="13"/>
        <v>1508363.72</v>
      </c>
      <c r="I50" s="23">
        <f t="shared" si="13"/>
        <v>534468.38</v>
      </c>
      <c r="J50" s="23">
        <f t="shared" si="13"/>
        <v>983532.3500000001</v>
      </c>
      <c r="K50" s="23">
        <f t="shared" si="13"/>
        <v>784256.4600000001</v>
      </c>
      <c r="L50" s="23">
        <f t="shared" si="12"/>
        <v>16887995.84</v>
      </c>
    </row>
    <row r="51" spans="1:12" ht="17.25" customHeight="1">
      <c r="A51" s="34" t="s">
        <v>61</v>
      </c>
      <c r="B51" s="23">
        <f aca="true" t="shared" si="14" ref="B51:H51">ROUND(B32*B7,2)</f>
        <v>1675973.88</v>
      </c>
      <c r="C51" s="23">
        <f t="shared" si="14"/>
        <v>2421953.53</v>
      </c>
      <c r="D51" s="23">
        <f t="shared" si="14"/>
        <v>2787796</v>
      </c>
      <c r="E51" s="23">
        <f t="shared" si="14"/>
        <v>1515736.59</v>
      </c>
      <c r="F51" s="23">
        <f t="shared" si="14"/>
        <v>1340713.67</v>
      </c>
      <c r="G51" s="23">
        <f t="shared" si="14"/>
        <v>2964519.62</v>
      </c>
      <c r="H51" s="23">
        <f t="shared" si="14"/>
        <v>1442904.74</v>
      </c>
      <c r="I51" s="23">
        <f>ROUND(I32*I7,2)</f>
        <v>534468.38</v>
      </c>
      <c r="J51" s="23">
        <f>ROUND(J32*J7,2)</f>
        <v>956563.02</v>
      </c>
      <c r="K51" s="23">
        <f>ROUND(K32*K7,2)</f>
        <v>775713.05</v>
      </c>
      <c r="L51" s="23">
        <f t="shared" si="12"/>
        <v>16416342.48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23328.47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23328.47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17487.7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145318.72999999998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-262473.41</v>
      </c>
      <c r="C66" s="35">
        <f t="shared" si="15"/>
        <v>-216331.21999999997</v>
      </c>
      <c r="D66" s="35">
        <f t="shared" si="15"/>
        <v>-333667.05000000005</v>
      </c>
      <c r="E66" s="35">
        <f t="shared" si="15"/>
        <v>22041.18000000005</v>
      </c>
      <c r="F66" s="35">
        <f t="shared" si="15"/>
        <v>-215760.37000000002</v>
      </c>
      <c r="G66" s="35">
        <f t="shared" si="15"/>
        <v>-201731.69000000003</v>
      </c>
      <c r="H66" s="35">
        <f t="shared" si="15"/>
        <v>-219140.72999999998</v>
      </c>
      <c r="I66" s="35">
        <f t="shared" si="15"/>
        <v>-130497.82</v>
      </c>
      <c r="J66" s="35">
        <f t="shared" si="15"/>
        <v>-68797.65999999999</v>
      </c>
      <c r="K66" s="35">
        <f t="shared" si="15"/>
        <v>-102836.64000000001</v>
      </c>
      <c r="L66" s="35">
        <f aca="true" t="shared" si="16" ref="L66:L116">SUM(B66:K66)</f>
        <v>-1729195.4099999997</v>
      </c>
    </row>
    <row r="67" spans="1:12" ht="18.75" customHeight="1">
      <c r="A67" s="16" t="s">
        <v>73</v>
      </c>
      <c r="B67" s="35">
        <f aca="true" t="shared" si="17" ref="B67:K67">B68+B69+B70+B71+B72+B73</f>
        <v>-233726.46</v>
      </c>
      <c r="C67" s="35">
        <f t="shared" si="17"/>
        <v>-268703.88</v>
      </c>
      <c r="D67" s="35">
        <f t="shared" si="17"/>
        <v>-269314.03</v>
      </c>
      <c r="E67" s="35">
        <f t="shared" si="17"/>
        <v>-235778.3</v>
      </c>
      <c r="F67" s="35">
        <f t="shared" si="17"/>
        <v>-183064.09</v>
      </c>
      <c r="G67" s="35">
        <f t="shared" si="17"/>
        <v>-299200.16000000003</v>
      </c>
      <c r="H67" s="35">
        <f t="shared" si="17"/>
        <v>-190108</v>
      </c>
      <c r="I67" s="35">
        <f t="shared" si="17"/>
        <v>-40408</v>
      </c>
      <c r="J67" s="35">
        <f t="shared" si="17"/>
        <v>-92680</v>
      </c>
      <c r="K67" s="35">
        <f t="shared" si="17"/>
        <v>-80180</v>
      </c>
      <c r="L67" s="35">
        <f t="shared" si="16"/>
        <v>-1893162.92</v>
      </c>
    </row>
    <row r="68" spans="1:13" s="67" customFormat="1" ht="18.75" customHeight="1">
      <c r="A68" s="60" t="s">
        <v>143</v>
      </c>
      <c r="B68" s="63">
        <f>-ROUND(B9*$D$3,2)</f>
        <v>-183492</v>
      </c>
      <c r="C68" s="63">
        <f aca="true" t="shared" si="18" ref="C68:J68">-ROUND(C9*$D$3,2)</f>
        <v>-262928</v>
      </c>
      <c r="D68" s="63">
        <f t="shared" si="18"/>
        <v>-252428</v>
      </c>
      <c r="E68" s="63">
        <f t="shared" si="18"/>
        <v>-159040</v>
      </c>
      <c r="F68" s="63">
        <f t="shared" si="18"/>
        <v>-104848</v>
      </c>
      <c r="G68" s="63">
        <f t="shared" si="18"/>
        <v>-226912</v>
      </c>
      <c r="H68" s="63">
        <f t="shared" si="18"/>
        <v>-190108</v>
      </c>
      <c r="I68" s="63">
        <f t="shared" si="18"/>
        <v>-40408</v>
      </c>
      <c r="J68" s="63">
        <f t="shared" si="18"/>
        <v>-92680</v>
      </c>
      <c r="K68" s="63">
        <f>-ROUND((K9+K29)*$D$3,2)</f>
        <v>-80180</v>
      </c>
      <c r="L68" s="63">
        <f t="shared" si="16"/>
        <v>-1593024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-500</v>
      </c>
      <c r="C70" s="35">
        <v>-396</v>
      </c>
      <c r="D70" s="35">
        <v>-300</v>
      </c>
      <c r="E70" s="35">
        <v>-504</v>
      </c>
      <c r="F70" s="35">
        <v>-692</v>
      </c>
      <c r="G70" s="35">
        <v>-256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-2648</v>
      </c>
    </row>
    <row r="71" spans="1:12" ht="18.75" customHeight="1">
      <c r="A71" s="12" t="s">
        <v>76</v>
      </c>
      <c r="B71" s="35">
        <v>-364</v>
      </c>
      <c r="C71" s="35">
        <v>-196</v>
      </c>
      <c r="D71" s="35">
        <v>-168</v>
      </c>
      <c r="E71" s="35">
        <v>-196</v>
      </c>
      <c r="F71" s="35">
        <v>-112</v>
      </c>
      <c r="G71" s="35">
        <v>-28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-1064</v>
      </c>
    </row>
    <row r="72" spans="1:12" ht="18.75" customHeight="1">
      <c r="A72" s="12" t="s">
        <v>77</v>
      </c>
      <c r="B72" s="35">
        <v>-49370.46</v>
      </c>
      <c r="C72" s="35">
        <v>-5183.88</v>
      </c>
      <c r="D72" s="35">
        <v>-16418.03</v>
      </c>
      <c r="E72" s="35">
        <v>-76038.3</v>
      </c>
      <c r="F72" s="35">
        <v>-77412.09</v>
      </c>
      <c r="G72" s="35">
        <v>-72004.16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-296426.92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-41510.88</v>
      </c>
      <c r="C74" s="63">
        <f t="shared" si="19"/>
        <v>-65914.97</v>
      </c>
      <c r="D74" s="35">
        <f t="shared" si="19"/>
        <v>-197997.65</v>
      </c>
      <c r="E74" s="63">
        <f t="shared" si="19"/>
        <v>-38968.92</v>
      </c>
      <c r="F74" s="35">
        <f t="shared" si="19"/>
        <v>-81667.05</v>
      </c>
      <c r="G74" s="35">
        <f t="shared" si="19"/>
        <v>-121201.38</v>
      </c>
      <c r="H74" s="63">
        <f t="shared" si="19"/>
        <v>-49788.52</v>
      </c>
      <c r="I74" s="35">
        <f t="shared" si="19"/>
        <v>-90089.82</v>
      </c>
      <c r="J74" s="63">
        <f t="shared" si="19"/>
        <v>-39409.55</v>
      </c>
      <c r="K74" s="63">
        <f t="shared" si="19"/>
        <v>-32900.950000000004</v>
      </c>
      <c r="L74" s="63">
        <f t="shared" si="16"/>
        <v>-759449.69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-25472.46</v>
      </c>
      <c r="C81" s="19">
        <v>-42612.31</v>
      </c>
      <c r="D81" s="19">
        <v>-174919.9</v>
      </c>
      <c r="E81" s="19">
        <v>-22259.08</v>
      </c>
      <c r="F81" s="19">
        <v>-66994.42</v>
      </c>
      <c r="G81" s="19">
        <v>-85705.8</v>
      </c>
      <c r="H81" s="19">
        <v>-33962.2</v>
      </c>
      <c r="I81" s="19">
        <v>-22037.24</v>
      </c>
      <c r="J81" s="19">
        <v>-25580.55</v>
      </c>
      <c r="K81" s="19">
        <v>-24820.65</v>
      </c>
      <c r="L81" s="19">
        <f t="shared" si="16"/>
        <v>-524364.61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-775.1</v>
      </c>
      <c r="F85" s="19">
        <v>0</v>
      </c>
      <c r="G85" s="19">
        <v>-674</v>
      </c>
      <c r="H85" s="19">
        <v>0</v>
      </c>
      <c r="I85" s="19">
        <v>0</v>
      </c>
      <c r="J85" s="19">
        <v>-2359</v>
      </c>
      <c r="K85" s="19">
        <v>-161.76</v>
      </c>
      <c r="L85" s="19">
        <f t="shared" si="16"/>
        <v>-3969.8599999999997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12763.93</v>
      </c>
      <c r="C111" s="19">
        <v>118287.63</v>
      </c>
      <c r="D111" s="19">
        <v>133644.63</v>
      </c>
      <c r="E111" s="19">
        <v>296788.4</v>
      </c>
      <c r="F111" s="19">
        <v>48970.77</v>
      </c>
      <c r="G111" s="19">
        <v>218669.85</v>
      </c>
      <c r="H111" s="19">
        <v>20755.79</v>
      </c>
      <c r="I111" s="19">
        <v>0</v>
      </c>
      <c r="J111" s="19">
        <v>63291.89</v>
      </c>
      <c r="K111" s="19">
        <v>10244.31</v>
      </c>
      <c r="L111" s="19">
        <f t="shared" si="16"/>
        <v>923417.2000000002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1475324.56</v>
      </c>
      <c r="C114" s="24">
        <f t="shared" si="20"/>
        <v>2294149.1199999996</v>
      </c>
      <c r="D114" s="24">
        <f t="shared" si="20"/>
        <v>2547944.9999999995</v>
      </c>
      <c r="E114" s="24">
        <f t="shared" si="20"/>
        <v>1603432.1600000001</v>
      </c>
      <c r="F114" s="24">
        <f t="shared" si="20"/>
        <v>1195438.6999999997</v>
      </c>
      <c r="G114" s="24">
        <f t="shared" si="20"/>
        <v>2868436.6900000004</v>
      </c>
      <c r="H114" s="24">
        <f t="shared" si="20"/>
        <v>1305300.96</v>
      </c>
      <c r="I114" s="24">
        <f>+I115+I116</f>
        <v>403970.56</v>
      </c>
      <c r="J114" s="24">
        <f>+J115+J116</f>
        <v>928701.5900000001</v>
      </c>
      <c r="K114" s="24">
        <f>+K115+K116</f>
        <v>681419.8200000002</v>
      </c>
      <c r="L114" s="45">
        <f t="shared" si="16"/>
        <v>15304119.160000002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1458554.47</v>
      </c>
      <c r="C115" s="24">
        <f t="shared" si="21"/>
        <v>2270986.57</v>
      </c>
      <c r="D115" s="24">
        <f t="shared" si="21"/>
        <v>2530457.2999999993</v>
      </c>
      <c r="E115" s="24">
        <f t="shared" si="21"/>
        <v>1580329.33</v>
      </c>
      <c r="F115" s="24">
        <f t="shared" si="21"/>
        <v>1182158.2999999998</v>
      </c>
      <c r="G115" s="24">
        <f t="shared" si="21"/>
        <v>2846966.4000000004</v>
      </c>
      <c r="H115" s="24">
        <f t="shared" si="21"/>
        <v>1289222.99</v>
      </c>
      <c r="I115" s="24">
        <f t="shared" si="21"/>
        <v>403970.56</v>
      </c>
      <c r="J115" s="24">
        <f t="shared" si="21"/>
        <v>914734.6900000001</v>
      </c>
      <c r="K115" s="24">
        <f t="shared" si="21"/>
        <v>681419.8200000002</v>
      </c>
      <c r="L115" s="45">
        <f t="shared" si="16"/>
        <v>15158800.43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17487.7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145318.72999999998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15304119.170000002</v>
      </c>
      <c r="M122" s="51"/>
    </row>
    <row r="123" spans="1:12" ht="18.75" customHeight="1">
      <c r="A123" s="26" t="s">
        <v>122</v>
      </c>
      <c r="B123" s="27">
        <v>184977.28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184977.28</v>
      </c>
    </row>
    <row r="124" spans="1:12" ht="18.75" customHeight="1">
      <c r="A124" s="26" t="s">
        <v>123</v>
      </c>
      <c r="B124" s="27">
        <v>1290347.28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1290347.28</v>
      </c>
    </row>
    <row r="125" spans="1:12" ht="18.75" customHeight="1">
      <c r="A125" s="26" t="s">
        <v>124</v>
      </c>
      <c r="B125" s="38">
        <v>0</v>
      </c>
      <c r="C125" s="27">
        <v>2294149.12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2294149.12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2370812.99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2370812.99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177132.01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177132.01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1587397.84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1587397.84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16034.32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16034.32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337964.69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337964.69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95425.71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95425.71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762048.3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762048.3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876722.1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876722.1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67560.68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67560.68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350770.79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350770.79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418745.88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418745.88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1154637.25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1154637.25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457425.83</v>
      </c>
      <c r="I139" s="38">
        <v>0</v>
      </c>
      <c r="J139" s="38">
        <v>0</v>
      </c>
      <c r="K139" s="38">
        <v>0</v>
      </c>
      <c r="L139" s="39">
        <f t="shared" si="23"/>
        <v>457425.83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847875.13</v>
      </c>
      <c r="I140" s="38">
        <v>0</v>
      </c>
      <c r="J140" s="38">
        <v>0</v>
      </c>
      <c r="K140" s="38">
        <v>0</v>
      </c>
      <c r="L140" s="39">
        <f t="shared" si="23"/>
        <v>847875.13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403970.56</v>
      </c>
      <c r="J141" s="38">
        <v>0</v>
      </c>
      <c r="K141" s="38">
        <v>0</v>
      </c>
      <c r="L141" s="39">
        <f t="shared" si="23"/>
        <v>403970.56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928701.59</v>
      </c>
      <c r="K142" s="18">
        <v>0</v>
      </c>
      <c r="L142" s="39">
        <f t="shared" si="23"/>
        <v>928701.59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681419.82</v>
      </c>
      <c r="L143" s="42">
        <f t="shared" si="23"/>
        <v>681419.82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928701.5900000001</v>
      </c>
      <c r="K144" s="47"/>
      <c r="L144" s="48"/>
    </row>
    <row r="145" ht="18" customHeight="1">
      <c r="A145" s="69" t="s">
        <v>148</v>
      </c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2018-12-28T17:53:19Z</dcterms:modified>
  <cp:category/>
  <cp:version/>
  <cp:contentType/>
  <cp:contentStatus/>
</cp:coreProperties>
</file>