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<sst xmlns="http://schemas.openxmlformats.org/spreadsheetml/2006/main" count="147" uniqueCount="147">
  <si>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</si>
  <si>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</si>
  <si>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</si>
  <si>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</si>
  <si>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</si>
  <si>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</si>
  <si>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</si>
  <si>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</si>
  <si>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</si>
  <si>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</si>
  <si>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</si>
  <si>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</si>
  <si>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</si>
  <si>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</si>
  <si>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</si>
  <si>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</si>
  <si>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</si>
  <si>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</si>
  <si>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</si>
  <si>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</si>
  <si>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</si>
  <si>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</si>
  <si>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</si>
  <si>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</si>
  <si>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</si>
  <si>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</si>
  <si>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</si>
  <si>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</si>
  <si>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</si>
  <si>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</si>
  <si>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</si>
  <si>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</si>
  <si>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</si>
  <si>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</si>
  <si>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</si>
  <si>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</si>
  <si>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</si>
  <si>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</si>
  <si>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</si>
  <si>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</si>
  <si>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</si>
  <si>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</si>
  <si>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</si>
  <si>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</si>
  <si>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</si>
  <si>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</si>
  <si>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</si>
  <si>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</si>
  <si>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</si>
  <si>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</si>
  <si>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</si>
  <si>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</si>
  <si>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</si>
  <si>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</si>
  <si>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</si>
  <si>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</si>
  <si>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</si>
  <si>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</si>
  <si>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</si>
  <si>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</si>
  <si>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</si>
  <si>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</si>
  <si>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</si>
  <si>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</si>
  <si>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</si>
  <si>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</si>
  <si>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</si>
  <si>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</si>
  <si>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</si>
  <si>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</si>
  <si>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</si>
  <si>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</si>
  <si>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</si>
  <si>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</si>
  <si>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</si>
  <si>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</si>
  <si>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</si>
  <si>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</si>
  <si>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</si>
  <si>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</si>
  <si>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</si>
  <si>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</si>
  <si>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</si>
  <si>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</si>
  <si>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</si>
  <si>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</si>
  <si>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</si>
  <si>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</si>
  <si>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</si>
  <si>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</si>
  <si>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</si>
  <si>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</si>
  <si>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</si>
  <si>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</si>
  <si>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</si>
  <si>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</si>
  <si>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</si>
  <si>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</si>
  <si>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</si>
  <si>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</si>
  <si>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</si>
  <si>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</si>
  <si>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</si>
  <si>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</si>
  <si>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</si>
  <si>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</si>
  <si>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</si>
  <si>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</si>
  <si>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</si>
  <si>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</si>
  <si>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</si>
  <si>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</si>
  <si>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</si>
  <si>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</si>
  <si>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</si>
  <si>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</si>
  <si>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</si>
  <si>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</si>
  <si>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</si>
  <si>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</si>
  <si>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</si>
  <si>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</si>
  <si>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</si>
  <si>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</si>
  <si>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</si>
  <si>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</si>
  <si>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</si>
  <si>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</si>
  <si>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</si>
  <si>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</si>
  <si>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</si>
  <si>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</si>
  <si>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</si>
  <si>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</si>
  <si>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</si>
  <si>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</si>
  <si>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</si>
  <si>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</si>
  <si>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</si>
  <si>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</si>
  <si>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</si>
  <si>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</si>
  <si>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</si>
  <si>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</si>
  <si>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</si>
  <si>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</si>
  <si>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19/12/18 - VENCIMENTO 27/12/18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</si>
</sst>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545558</v>
      </c>
      <c r="C7" s="9">
        <f t="shared" si="0"/>
        <v>701334</v>
      </c>
      <c r="D7" s="9">
        <f t="shared" si="0"/>
        <v>721886</v>
      </c>
      <c r="E7" s="9">
        <f t="shared" si="0"/>
        <v>469826</v>
      </c>
      <c r="F7" s="9">
        <f t="shared" si="0"/>
        <v>401017</v>
      </c>
      <c r="G7" s="9">
        <f t="shared" si="0"/>
        <v>1078174</v>
      </c>
      <c r="H7" s="9">
        <f t="shared" si="0"/>
        <v>472152</v>
      </c>
      <c r="I7" s="9">
        <f t="shared" si="0"/>
        <v>110312</v>
      </c>
      <c r="J7" s="9">
        <f t="shared" si="0"/>
        <v>293106</v>
      </c>
      <c r="K7" s="9">
        <f t="shared" si="0"/>
        <v>250872</v>
      </c>
      <c r="L7" s="9">
        <f t="shared" si="0"/>
        <v>5044237</v>
      </c>
      <c r="M7" s="49"/>
    </row>
    <row r="8" spans="1:12" ht="17.25" customHeight="1">
      <c r="A8" s="10" t="s">
        <v>38</v>
      </c>
      <c r="B8" s="11">
        <f>B9+B12+B16</f>
        <v>281727</v>
      </c>
      <c r="C8" s="11">
        <f aca="true" t="shared" si="1" ref="C8:K8">C9+C12+C16</f>
        <v>376315</v>
      </c>
      <c r="D8" s="11">
        <f t="shared" si="1"/>
        <v>359142</v>
      </c>
      <c r="E8" s="11">
        <f t="shared" si="1"/>
        <v>248534</v>
      </c>
      <c r="F8" s="11">
        <f t="shared" si="1"/>
        <v>193866</v>
      </c>
      <c r="G8" s="11">
        <f t="shared" si="1"/>
        <v>545914</v>
      </c>
      <c r="H8" s="11">
        <f t="shared" si="1"/>
        <v>263370</v>
      </c>
      <c r="I8" s="11">
        <f t="shared" si="1"/>
        <v>52631</v>
      </c>
      <c r="J8" s="11">
        <f t="shared" si="1"/>
        <v>146702</v>
      </c>
      <c r="K8" s="11">
        <f t="shared" si="1"/>
        <v>134137</v>
      </c>
      <c r="L8" s="11">
        <f aca="true" t="shared" si="2" ref="L8:L29">SUM(B8:K8)</f>
        <v>2602338</v>
      </c>
    </row>
    <row r="9" spans="1:12" ht="17.25" customHeight="1">
      <c r="A9" s="15" t="s">
        <v>16</v>
      </c>
      <c r="B9" s="13">
        <f>+B10+B11</f>
        <v>38753</v>
      </c>
      <c r="C9" s="13">
        <f aca="true" t="shared" si="3" ref="C9:K9">+C10+C11</f>
        <v>56300</v>
      </c>
      <c r="D9" s="13">
        <f t="shared" si="3"/>
        <v>49858</v>
      </c>
      <c r="E9" s="13">
        <f t="shared" si="3"/>
        <v>34858</v>
      </c>
      <c r="F9" s="13">
        <f t="shared" si="3"/>
        <v>21899</v>
      </c>
      <c r="G9" s="13">
        <f t="shared" si="3"/>
        <v>48566</v>
      </c>
      <c r="H9" s="13">
        <f t="shared" si="3"/>
        <v>43445</v>
      </c>
      <c r="I9" s="13">
        <f t="shared" si="3"/>
        <v>9232</v>
      </c>
      <c r="J9" s="13">
        <f t="shared" si="3"/>
        <v>18359</v>
      </c>
      <c r="K9" s="13">
        <f t="shared" si="3"/>
        <v>17505</v>
      </c>
      <c r="L9" s="11">
        <f t="shared" si="2"/>
        <v>338775</v>
      </c>
    </row>
    <row r="10" spans="1:12" ht="17.25" customHeight="1">
      <c r="A10" s="29" t="s">
        <v>17</v>
      </c>
      <c r="B10" s="13">
        <v>38753</v>
      </c>
      <c r="C10" s="13">
        <v>56300</v>
      </c>
      <c r="D10" s="13">
        <v>49858</v>
      </c>
      <c r="E10" s="13">
        <v>34858</v>
      </c>
      <c r="F10" s="13">
        <v>21899</v>
      </c>
      <c r="G10" s="13">
        <v>48566</v>
      </c>
      <c r="H10" s="13">
        <v>43445</v>
      </c>
      <c r="I10" s="13">
        <v>9232</v>
      </c>
      <c r="J10" s="13">
        <v>18359</v>
      </c>
      <c r="K10" s="13">
        <v>17505</v>
      </c>
      <c r="L10" s="11">
        <f t="shared" si="2"/>
        <v>338775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233122</v>
      </c>
      <c r="C12" s="17">
        <f t="shared" si="4"/>
        <v>306627</v>
      </c>
      <c r="D12" s="17">
        <f t="shared" si="4"/>
        <v>297447</v>
      </c>
      <c r="E12" s="17">
        <f t="shared" si="4"/>
        <v>205087</v>
      </c>
      <c r="F12" s="17">
        <f t="shared" si="4"/>
        <v>163253</v>
      </c>
      <c r="G12" s="17">
        <f t="shared" si="4"/>
        <v>473013</v>
      </c>
      <c r="H12" s="17">
        <f t="shared" si="4"/>
        <v>210887</v>
      </c>
      <c r="I12" s="17">
        <f t="shared" si="4"/>
        <v>41299</v>
      </c>
      <c r="J12" s="17">
        <f t="shared" si="4"/>
        <v>123193</v>
      </c>
      <c r="K12" s="17">
        <f t="shared" si="4"/>
        <v>111580</v>
      </c>
      <c r="L12" s="11">
        <f t="shared" si="2"/>
        <v>2165508</v>
      </c>
    </row>
    <row r="13" spans="1:14" s="67" customFormat="1" ht="17.25" customHeight="1">
      <c r="A13" s="74" t="s">
        <v>19</v>
      </c>
      <c r="B13" s="75">
        <v>116659</v>
      </c>
      <c r="C13" s="75">
        <v>161498</v>
      </c>
      <c r="D13" s="75">
        <v>162156</v>
      </c>
      <c r="E13" s="75">
        <v>107552</v>
      </c>
      <c r="F13" s="75">
        <v>86817</v>
      </c>
      <c r="G13" s="75">
        <v>231580</v>
      </c>
      <c r="H13" s="75">
        <v>101479</v>
      </c>
      <c r="I13" s="75">
        <v>23912</v>
      </c>
      <c r="J13" s="75">
        <v>66754</v>
      </c>
      <c r="K13" s="75">
        <v>55745</v>
      </c>
      <c r="L13" s="76">
        <f t="shared" si="2"/>
        <v>1114152</v>
      </c>
      <c r="M13" s="77"/>
      <c r="N13" s="78"/>
    </row>
    <row r="14" spans="1:13" s="67" customFormat="1" ht="17.25" customHeight="1">
      <c r="A14" s="74" t="s">
        <v>20</v>
      </c>
      <c r="B14" s="75">
        <v>107160</v>
      </c>
      <c r="C14" s="75">
        <v>132151</v>
      </c>
      <c r="D14" s="75">
        <v>126195</v>
      </c>
      <c r="E14" s="75">
        <v>89680</v>
      </c>
      <c r="F14" s="75">
        <v>71522</v>
      </c>
      <c r="G14" s="75">
        <v>226633</v>
      </c>
      <c r="H14" s="75">
        <v>98334</v>
      </c>
      <c r="I14" s="75">
        <v>15551</v>
      </c>
      <c r="J14" s="75">
        <v>53107</v>
      </c>
      <c r="K14" s="75">
        <v>52136</v>
      </c>
      <c r="L14" s="76">
        <f t="shared" si="2"/>
        <v>972469</v>
      </c>
      <c r="M14" s="77"/>
    </row>
    <row r="15" spans="1:12" ht="17.25" customHeight="1">
      <c r="A15" s="14" t="s">
        <v>21</v>
      </c>
      <c r="B15" s="13">
        <v>9303</v>
      </c>
      <c r="C15" s="13">
        <v>12978</v>
      </c>
      <c r="D15" s="13">
        <v>9096</v>
      </c>
      <c r="E15" s="13">
        <v>7855</v>
      </c>
      <c r="F15" s="13">
        <v>4914</v>
      </c>
      <c r="G15" s="13">
        <v>14800</v>
      </c>
      <c r="H15" s="13">
        <v>11074</v>
      </c>
      <c r="I15" s="13">
        <v>1836</v>
      </c>
      <c r="J15" s="13">
        <v>3332</v>
      </c>
      <c r="K15" s="13">
        <v>3699</v>
      </c>
      <c r="L15" s="11">
        <f t="shared" si="2"/>
        <v>78887</v>
      </c>
    </row>
    <row r="16" spans="1:12" ht="17.25" customHeight="1">
      <c r="A16" s="15" t="s">
        <v>34</v>
      </c>
      <c r="B16" s="13">
        <f>B17+B18+B19</f>
        <v>9852</v>
      </c>
      <c r="C16" s="13">
        <f aca="true" t="shared" si="5" ref="C16:K16">C17+C18+C19</f>
        <v>13388</v>
      </c>
      <c r="D16" s="13">
        <f t="shared" si="5"/>
        <v>11837</v>
      </c>
      <c r="E16" s="13">
        <f t="shared" si="5"/>
        <v>8589</v>
      </c>
      <c r="F16" s="13">
        <f t="shared" si="5"/>
        <v>8714</v>
      </c>
      <c r="G16" s="13">
        <f t="shared" si="5"/>
        <v>24335</v>
      </c>
      <c r="H16" s="13">
        <f t="shared" si="5"/>
        <v>9038</v>
      </c>
      <c r="I16" s="13">
        <f t="shared" si="5"/>
        <v>2100</v>
      </c>
      <c r="J16" s="13">
        <f t="shared" si="5"/>
        <v>5150</v>
      </c>
      <c r="K16" s="13">
        <f t="shared" si="5"/>
        <v>5052</v>
      </c>
      <c r="L16" s="11">
        <f t="shared" si="2"/>
        <v>98055</v>
      </c>
    </row>
    <row r="17" spans="1:12" ht="17.25" customHeight="1">
      <c r="A17" s="14" t="s">
        <v>35</v>
      </c>
      <c r="B17" s="13">
        <v>9817</v>
      </c>
      <c r="C17" s="13">
        <v>13359</v>
      </c>
      <c r="D17" s="13">
        <v>11821</v>
      </c>
      <c r="E17" s="13">
        <v>8569</v>
      </c>
      <c r="F17" s="13">
        <v>8704</v>
      </c>
      <c r="G17" s="13">
        <v>24295</v>
      </c>
      <c r="H17" s="13">
        <v>9034</v>
      </c>
      <c r="I17" s="13">
        <v>2099</v>
      </c>
      <c r="J17" s="13">
        <v>5145</v>
      </c>
      <c r="K17" s="13">
        <v>5034</v>
      </c>
      <c r="L17" s="11">
        <f t="shared" si="2"/>
        <v>97877</v>
      </c>
    </row>
    <row r="18" spans="1:12" ht="17.25" customHeight="1">
      <c r="A18" s="14" t="s">
        <v>36</v>
      </c>
      <c r="B18" s="13">
        <v>25</v>
      </c>
      <c r="C18" s="13">
        <v>16</v>
      </c>
      <c r="D18" s="13">
        <v>13</v>
      </c>
      <c r="E18" s="13">
        <v>13</v>
      </c>
      <c r="F18" s="13">
        <v>7</v>
      </c>
      <c r="G18" s="13">
        <v>28</v>
      </c>
      <c r="H18" s="13">
        <v>3</v>
      </c>
      <c r="I18" s="13">
        <v>1</v>
      </c>
      <c r="J18" s="13">
        <v>1</v>
      </c>
      <c r="K18" s="13">
        <v>13</v>
      </c>
      <c r="L18" s="11">
        <f t="shared" si="2"/>
        <v>120</v>
      </c>
    </row>
    <row r="19" spans="1:12" ht="17.25" customHeight="1">
      <c r="A19" s="14" t="s">
        <v>37</v>
      </c>
      <c r="B19" s="13">
        <v>10</v>
      </c>
      <c r="C19" s="13">
        <v>13</v>
      </c>
      <c r="D19" s="13">
        <v>3</v>
      </c>
      <c r="E19" s="13">
        <v>7</v>
      </c>
      <c r="F19" s="13">
        <v>3</v>
      </c>
      <c r="G19" s="13">
        <v>12</v>
      </c>
      <c r="H19" s="13">
        <v>1</v>
      </c>
      <c r="I19" s="13">
        <v>0</v>
      </c>
      <c r="J19" s="13">
        <v>4</v>
      </c>
      <c r="K19" s="13">
        <v>5</v>
      </c>
      <c r="L19" s="11">
        <f t="shared" si="2"/>
        <v>58</v>
      </c>
    </row>
    <row r="20" spans="1:12" ht="17.25" customHeight="1">
      <c r="A20" s="16" t="s">
        <v>22</v>
      </c>
      <c r="B20" s="11">
        <f>+B21+B22+B23</f>
        <v>166172</v>
      </c>
      <c r="C20" s="11">
        <f aca="true" t="shared" si="6" ref="C20:K20">+C21+C22+C23</f>
        <v>187680</v>
      </c>
      <c r="D20" s="11">
        <f t="shared" si="6"/>
        <v>210895</v>
      </c>
      <c r="E20" s="11">
        <f t="shared" si="6"/>
        <v>128466</v>
      </c>
      <c r="F20" s="11">
        <f t="shared" si="6"/>
        <v>138787</v>
      </c>
      <c r="G20" s="11">
        <f t="shared" si="6"/>
        <v>387905</v>
      </c>
      <c r="H20" s="11">
        <f t="shared" si="6"/>
        <v>128755</v>
      </c>
      <c r="I20" s="11">
        <f t="shared" si="6"/>
        <v>32037</v>
      </c>
      <c r="J20" s="11">
        <f t="shared" si="6"/>
        <v>82190</v>
      </c>
      <c r="K20" s="11">
        <f t="shared" si="6"/>
        <v>72695</v>
      </c>
      <c r="L20" s="11">
        <f t="shared" si="2"/>
        <v>1535582</v>
      </c>
    </row>
    <row r="21" spans="1:13" s="67" customFormat="1" ht="17.25" customHeight="1">
      <c r="A21" s="60" t="s">
        <v>23</v>
      </c>
      <c r="B21" s="75">
        <v>91997</v>
      </c>
      <c r="C21" s="75">
        <v>113500</v>
      </c>
      <c r="D21" s="75">
        <v>129795</v>
      </c>
      <c r="E21" s="75">
        <v>76837</v>
      </c>
      <c r="F21" s="75">
        <v>82078</v>
      </c>
      <c r="G21" s="75">
        <v>208554</v>
      </c>
      <c r="H21" s="75">
        <v>73481</v>
      </c>
      <c r="I21" s="75">
        <v>20543</v>
      </c>
      <c r="J21" s="75">
        <v>49970</v>
      </c>
      <c r="K21" s="75">
        <v>40440</v>
      </c>
      <c r="L21" s="76">
        <f t="shared" si="2"/>
        <v>887195</v>
      </c>
      <c r="M21" s="77"/>
    </row>
    <row r="22" spans="1:13" s="67" customFormat="1" ht="17.25" customHeight="1">
      <c r="A22" s="60" t="s">
        <v>24</v>
      </c>
      <c r="B22" s="75">
        <v>69238</v>
      </c>
      <c r="C22" s="75">
        <v>68520</v>
      </c>
      <c r="D22" s="75">
        <v>76237</v>
      </c>
      <c r="E22" s="75">
        <v>48337</v>
      </c>
      <c r="F22" s="75">
        <v>53719</v>
      </c>
      <c r="G22" s="75">
        <v>170232</v>
      </c>
      <c r="H22" s="75">
        <v>50917</v>
      </c>
      <c r="I22" s="75">
        <v>10607</v>
      </c>
      <c r="J22" s="75">
        <v>30494</v>
      </c>
      <c r="K22" s="75">
        <v>30528</v>
      </c>
      <c r="L22" s="76">
        <f t="shared" si="2"/>
        <v>608829</v>
      </c>
      <c r="M22" s="77"/>
    </row>
    <row r="23" spans="1:12" ht="17.25" customHeight="1">
      <c r="A23" s="12" t="s">
        <v>25</v>
      </c>
      <c r="B23" s="13">
        <v>4937</v>
      </c>
      <c r="C23" s="13">
        <v>5660</v>
      </c>
      <c r="D23" s="13">
        <v>4863</v>
      </c>
      <c r="E23" s="13">
        <v>3292</v>
      </c>
      <c r="F23" s="13">
        <v>2990</v>
      </c>
      <c r="G23" s="13">
        <v>9119</v>
      </c>
      <c r="H23" s="13">
        <v>4357</v>
      </c>
      <c r="I23" s="13">
        <v>887</v>
      </c>
      <c r="J23" s="13">
        <v>1726</v>
      </c>
      <c r="K23" s="13">
        <v>1727</v>
      </c>
      <c r="L23" s="11">
        <f t="shared" si="2"/>
        <v>39558</v>
      </c>
    </row>
    <row r="24" spans="1:13" ht="17.25" customHeight="1">
      <c r="A24" s="16" t="s">
        <v>26</v>
      </c>
      <c r="B24" s="13">
        <f>+B25+B26</f>
        <v>97659</v>
      </c>
      <c r="C24" s="13">
        <f aca="true" t="shared" si="7" ref="C24:K24">+C25+C26</f>
        <v>137339</v>
      </c>
      <c r="D24" s="13">
        <f t="shared" si="7"/>
        <v>151849</v>
      </c>
      <c r="E24" s="13">
        <f t="shared" si="7"/>
        <v>92826</v>
      </c>
      <c r="F24" s="13">
        <f t="shared" si="7"/>
        <v>68364</v>
      </c>
      <c r="G24" s="13">
        <f t="shared" si="7"/>
        <v>144355</v>
      </c>
      <c r="H24" s="13">
        <f t="shared" si="7"/>
        <v>75851</v>
      </c>
      <c r="I24" s="13">
        <f t="shared" si="7"/>
        <v>25644</v>
      </c>
      <c r="J24" s="13">
        <f t="shared" si="7"/>
        <v>64214</v>
      </c>
      <c r="K24" s="13">
        <f t="shared" si="7"/>
        <v>44040</v>
      </c>
      <c r="L24" s="11">
        <f t="shared" si="2"/>
        <v>902141</v>
      </c>
      <c r="M24" s="50"/>
    </row>
    <row r="25" spans="1:13" ht="17.25" customHeight="1">
      <c r="A25" s="12" t="s">
        <v>39</v>
      </c>
      <c r="B25" s="13">
        <v>75847</v>
      </c>
      <c r="C25" s="13">
        <v>109803</v>
      </c>
      <c r="D25" s="13">
        <v>121268</v>
      </c>
      <c r="E25" s="13">
        <v>75118</v>
      </c>
      <c r="F25" s="13">
        <v>53145</v>
      </c>
      <c r="G25" s="13">
        <v>114492</v>
      </c>
      <c r="H25" s="13">
        <v>59746</v>
      </c>
      <c r="I25" s="13">
        <v>21764</v>
      </c>
      <c r="J25" s="13">
        <v>50593</v>
      </c>
      <c r="K25" s="13">
        <v>33642</v>
      </c>
      <c r="L25" s="11">
        <f t="shared" si="2"/>
        <v>715418</v>
      </c>
      <c r="M25" s="49"/>
    </row>
    <row r="26" spans="1:13" ht="17.25" customHeight="1">
      <c r="A26" s="12" t="s">
        <v>40</v>
      </c>
      <c r="B26" s="13">
        <v>21812</v>
      </c>
      <c r="C26" s="13">
        <v>27536</v>
      </c>
      <c r="D26" s="13">
        <v>30581</v>
      </c>
      <c r="E26" s="13">
        <v>17708</v>
      </c>
      <c r="F26" s="13">
        <v>15219</v>
      </c>
      <c r="G26" s="13">
        <v>29863</v>
      </c>
      <c r="H26" s="13">
        <v>16105</v>
      </c>
      <c r="I26" s="13">
        <v>3880</v>
      </c>
      <c r="J26" s="13">
        <v>13621</v>
      </c>
      <c r="K26" s="13">
        <v>10398</v>
      </c>
      <c r="L26" s="11">
        <f t="shared" si="2"/>
        <v>186723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4176</v>
      </c>
      <c r="I27" s="11">
        <v>0</v>
      </c>
      <c r="J27" s="11">
        <v>0</v>
      </c>
      <c r="K27" s="11">
        <v>0</v>
      </c>
      <c r="L27" s="11">
        <f t="shared" si="2"/>
        <v>4176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25</v>
      </c>
      <c r="L29" s="11">
        <f t="shared" si="2"/>
        <v>25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20379.15</v>
      </c>
      <c r="I37" s="19">
        <v>0</v>
      </c>
      <c r="J37" s="19">
        <v>0</v>
      </c>
      <c r="K37" s="19">
        <v>0</v>
      </c>
      <c r="L37" s="23">
        <f>SUM(B37:K37)</f>
        <v>20379.15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1785898.39</v>
      </c>
      <c r="C49" s="22">
        <f aca="true" t="shared" si="11" ref="C49:H49">+C50+C62</f>
        <v>2568614.91</v>
      </c>
      <c r="D49" s="22">
        <f t="shared" si="11"/>
        <v>2905922.1100000003</v>
      </c>
      <c r="E49" s="22">
        <f t="shared" si="11"/>
        <v>1656561.1500000001</v>
      </c>
      <c r="F49" s="22">
        <f t="shared" si="11"/>
        <v>1445424.0699999998</v>
      </c>
      <c r="G49" s="22">
        <f t="shared" si="11"/>
        <v>3154609.4800000004</v>
      </c>
      <c r="H49" s="22">
        <f t="shared" si="11"/>
        <v>1609523.71</v>
      </c>
      <c r="I49" s="22">
        <f>+I50+I62</f>
        <v>582303.95</v>
      </c>
      <c r="J49" s="22">
        <f>+J50+J62</f>
        <v>1008446.6900000001</v>
      </c>
      <c r="K49" s="22">
        <f>+K50+K62</f>
        <v>816075.29</v>
      </c>
      <c r="L49" s="22">
        <f aca="true" t="shared" si="12" ref="L49:L62">SUM(B49:K49)</f>
        <v>17533379.75</v>
      </c>
    </row>
    <row r="50" spans="1:12" ht="17.25" customHeight="1">
      <c r="A50" s="16" t="s">
        <v>60</v>
      </c>
      <c r="B50" s="23">
        <f>SUM(B51:B61)</f>
        <v>1769128.2999999998</v>
      </c>
      <c r="C50" s="23">
        <f aca="true" t="shared" si="13" ref="C50:K50">SUM(C51:C61)</f>
        <v>2545452.3600000003</v>
      </c>
      <c r="D50" s="23">
        <f t="shared" si="13"/>
        <v>2888434.41</v>
      </c>
      <c r="E50" s="23">
        <f t="shared" si="13"/>
        <v>1633458.32</v>
      </c>
      <c r="F50" s="23">
        <f t="shared" si="13"/>
        <v>1432143.67</v>
      </c>
      <c r="G50" s="23">
        <f t="shared" si="13"/>
        <v>3133139.1900000004</v>
      </c>
      <c r="H50" s="23">
        <f t="shared" si="13"/>
        <v>1593445.74</v>
      </c>
      <c r="I50" s="23">
        <f t="shared" si="13"/>
        <v>582303.95</v>
      </c>
      <c r="J50" s="23">
        <f t="shared" si="13"/>
        <v>994479.79</v>
      </c>
      <c r="K50" s="23">
        <f t="shared" si="13"/>
        <v>816075.29</v>
      </c>
      <c r="L50" s="23">
        <f t="shared" si="12"/>
        <v>17388061.02</v>
      </c>
    </row>
    <row r="51" spans="1:12" ht="17.25" customHeight="1">
      <c r="A51" s="34" t="s">
        <v>61</v>
      </c>
      <c r="B51" s="23">
        <f aca="true" t="shared" si="14" ref="B51:H51">ROUND(B32*B7,2)</f>
        <v>1719762.48</v>
      </c>
      <c r="C51" s="23">
        <f t="shared" si="14"/>
        <v>2473815.42</v>
      </c>
      <c r="D51" s="23">
        <f t="shared" si="14"/>
        <v>2804743.68</v>
      </c>
      <c r="E51" s="23">
        <f t="shared" si="14"/>
        <v>1586790.33</v>
      </c>
      <c r="F51" s="23">
        <f t="shared" si="14"/>
        <v>1369272.55</v>
      </c>
      <c r="G51" s="23">
        <f t="shared" si="14"/>
        <v>3040881.95</v>
      </c>
      <c r="H51" s="23">
        <f t="shared" si="14"/>
        <v>1526892.35</v>
      </c>
      <c r="I51" s="23">
        <f>ROUND(I32*I7,2)</f>
        <v>582303.95</v>
      </c>
      <c r="J51" s="23">
        <f>ROUND(J32*J7,2)</f>
        <v>964904.95</v>
      </c>
      <c r="K51" s="23">
        <f>ROUND(K32*K7,2)</f>
        <v>807531.88</v>
      </c>
      <c r="L51" s="23">
        <f t="shared" si="12"/>
        <v>16876899.54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20379.15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20379.15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17487.7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145318.72999999998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-467126.69</v>
      </c>
      <c r="C66" s="35">
        <f t="shared" si="15"/>
        <v>-255397.2</v>
      </c>
      <c r="D66" s="35">
        <f t="shared" si="15"/>
        <v>-299104.12</v>
      </c>
      <c r="E66" s="35">
        <f t="shared" si="15"/>
        <v>-481443.02999999997</v>
      </c>
      <c r="F66" s="35">
        <f t="shared" si="15"/>
        <v>-515517.82</v>
      </c>
      <c r="G66" s="35">
        <f t="shared" si="15"/>
        <v>-533992.5599999999</v>
      </c>
      <c r="H66" s="35">
        <f t="shared" si="15"/>
        <v>-189606.32</v>
      </c>
      <c r="I66" s="35">
        <f t="shared" si="15"/>
        <v>-104980.58</v>
      </c>
      <c r="J66" s="35">
        <f t="shared" si="15"/>
        <v>-84906</v>
      </c>
      <c r="K66" s="35">
        <f t="shared" si="15"/>
        <v>-78038.54</v>
      </c>
      <c r="L66" s="35">
        <f aca="true" t="shared" si="16" ref="L66:L116">SUM(B66:K66)</f>
        <v>-3010112.86</v>
      </c>
    </row>
    <row r="67" spans="1:12" ht="18.75" customHeight="1">
      <c r="A67" s="16" t="s">
        <v>73</v>
      </c>
      <c r="B67" s="35">
        <f aca="true" t="shared" si="17" ref="B67:K67">B68+B69+B70+B71+B72+B73</f>
        <v>-450152.27</v>
      </c>
      <c r="C67" s="35">
        <f t="shared" si="17"/>
        <v>-232094.54</v>
      </c>
      <c r="D67" s="35">
        <f t="shared" si="17"/>
        <v>-276026.37</v>
      </c>
      <c r="E67" s="35">
        <f t="shared" si="17"/>
        <v>-465508.29</v>
      </c>
      <c r="F67" s="35">
        <f t="shared" si="17"/>
        <v>-500845.19</v>
      </c>
      <c r="G67" s="35">
        <f t="shared" si="17"/>
        <v>-499170.98</v>
      </c>
      <c r="H67" s="35">
        <f t="shared" si="17"/>
        <v>-173780</v>
      </c>
      <c r="I67" s="35">
        <f t="shared" si="17"/>
        <v>-36928</v>
      </c>
      <c r="J67" s="35">
        <f t="shared" si="17"/>
        <v>-73436</v>
      </c>
      <c r="K67" s="35">
        <f t="shared" si="17"/>
        <v>-70120</v>
      </c>
      <c r="L67" s="35">
        <f t="shared" si="16"/>
        <v>-2778061.6399999997</v>
      </c>
    </row>
    <row r="68" spans="1:13" s="67" customFormat="1" ht="18.75" customHeight="1">
      <c r="A68" s="60" t="s">
        <v>144</v>
      </c>
      <c r="B68" s="63">
        <f>-ROUND(B9*$D$3,2)</f>
        <v>-155012</v>
      </c>
      <c r="C68" s="63">
        <f aca="true" t="shared" si="18" ref="C68:J68">-ROUND(C9*$D$3,2)</f>
        <v>-225200</v>
      </c>
      <c r="D68" s="63">
        <f t="shared" si="18"/>
        <v>-199432</v>
      </c>
      <c r="E68" s="63">
        <f t="shared" si="18"/>
        <v>-139432</v>
      </c>
      <c r="F68" s="63">
        <f t="shared" si="18"/>
        <v>-87596</v>
      </c>
      <c r="G68" s="63">
        <f t="shared" si="18"/>
        <v>-194264</v>
      </c>
      <c r="H68" s="63">
        <f t="shared" si="18"/>
        <v>-173780</v>
      </c>
      <c r="I68" s="63">
        <f t="shared" si="18"/>
        <v>-36928</v>
      </c>
      <c r="J68" s="63">
        <f t="shared" si="18"/>
        <v>-73436</v>
      </c>
      <c r="K68" s="63">
        <f>-ROUND((K9+K29)*$D$3,2)</f>
        <v>-70120</v>
      </c>
      <c r="L68" s="63">
        <f t="shared" si="16"/>
        <v>-1355200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-2332</v>
      </c>
      <c r="C70" s="35">
        <v>-580</v>
      </c>
      <c r="D70" s="35">
        <v>-644</v>
      </c>
      <c r="E70" s="35">
        <v>-1696</v>
      </c>
      <c r="F70" s="35">
        <v>-2428</v>
      </c>
      <c r="G70" s="35">
        <v>-1204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-8884</v>
      </c>
    </row>
    <row r="71" spans="1:12" ht="18.75" customHeight="1">
      <c r="A71" s="12" t="s">
        <v>76</v>
      </c>
      <c r="B71" s="35">
        <v>-1036</v>
      </c>
      <c r="C71" s="35">
        <v>-252</v>
      </c>
      <c r="D71" s="35">
        <v>-308</v>
      </c>
      <c r="E71" s="35">
        <v>-560</v>
      </c>
      <c r="F71" s="35">
        <v>-68</v>
      </c>
      <c r="G71" s="35">
        <v>-28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-2252</v>
      </c>
    </row>
    <row r="72" spans="1:12" ht="18.75" customHeight="1">
      <c r="A72" s="12" t="s">
        <v>77</v>
      </c>
      <c r="B72" s="35">
        <v>-291772.27</v>
      </c>
      <c r="C72" s="35">
        <v>-6062.54</v>
      </c>
      <c r="D72" s="35">
        <v>-75642.37</v>
      </c>
      <c r="E72" s="35">
        <v>-323820.29</v>
      </c>
      <c r="F72" s="35">
        <v>-410753.19</v>
      </c>
      <c r="G72" s="35">
        <v>-303674.98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-1411725.64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-16974.42</v>
      </c>
      <c r="C74" s="63">
        <f t="shared" si="19"/>
        <v>-23302.66</v>
      </c>
      <c r="D74" s="35">
        <f t="shared" si="19"/>
        <v>-23077.75</v>
      </c>
      <c r="E74" s="63">
        <f t="shared" si="19"/>
        <v>-15934.74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-232051.22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-936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-936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1318771.7</v>
      </c>
      <c r="C114" s="24">
        <f t="shared" si="20"/>
        <v>2313217.71</v>
      </c>
      <c r="D114" s="24">
        <f t="shared" si="20"/>
        <v>2606817.99</v>
      </c>
      <c r="E114" s="24">
        <f t="shared" si="20"/>
        <v>1175118.12</v>
      </c>
      <c r="F114" s="24">
        <f t="shared" si="20"/>
        <v>929906.25</v>
      </c>
      <c r="G114" s="24">
        <f t="shared" si="20"/>
        <v>2620616.9200000004</v>
      </c>
      <c r="H114" s="24">
        <f t="shared" si="20"/>
        <v>1419917.39</v>
      </c>
      <c r="I114" s="24">
        <f>+I115+I116</f>
        <v>477323.36999999994</v>
      </c>
      <c r="J114" s="24">
        <f>+J115+J116</f>
        <v>923540.6900000001</v>
      </c>
      <c r="K114" s="24">
        <f>+K115+K116</f>
        <v>738036.75</v>
      </c>
      <c r="L114" s="45">
        <f t="shared" si="16"/>
        <v>14523266.89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1302001.6099999999</v>
      </c>
      <c r="C115" s="24">
        <f t="shared" si="21"/>
        <v>2290055.16</v>
      </c>
      <c r="D115" s="24">
        <f t="shared" si="21"/>
        <v>2589330.29</v>
      </c>
      <c r="E115" s="24">
        <f t="shared" si="21"/>
        <v>1152015.29</v>
      </c>
      <c r="F115" s="24">
        <f t="shared" si="21"/>
        <v>916625.85</v>
      </c>
      <c r="G115" s="24">
        <f t="shared" si="21"/>
        <v>2599146.6300000004</v>
      </c>
      <c r="H115" s="24">
        <f t="shared" si="21"/>
        <v>1403839.42</v>
      </c>
      <c r="I115" s="24">
        <f t="shared" si="21"/>
        <v>477323.36999999994</v>
      </c>
      <c r="J115" s="24">
        <f t="shared" si="21"/>
        <v>909573.79</v>
      </c>
      <c r="K115" s="24">
        <f t="shared" si="21"/>
        <v>738036.75</v>
      </c>
      <c r="L115" s="45">
        <f t="shared" si="16"/>
        <v>14377948.16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17487.7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145318.72999999998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14523266.87</v>
      </c>
      <c r="M122" s="51"/>
    </row>
    <row r="123" spans="1:12" ht="18.75" customHeight="1">
      <c r="A123" s="26" t="s">
        <v>123</v>
      </c>
      <c r="B123" s="27">
        <v>164762.29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164762.29</v>
      </c>
    </row>
    <row r="124" spans="1:12" ht="18.75" customHeight="1">
      <c r="A124" s="26" t="s">
        <v>124</v>
      </c>
      <c r="B124" s="27">
        <v>1154009.41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1154009.41</v>
      </c>
    </row>
    <row r="125" spans="1:12" ht="18.75" customHeight="1">
      <c r="A125" s="26" t="s">
        <v>125</v>
      </c>
      <c r="B125" s="38">
        <v>0</v>
      </c>
      <c r="C125" s="27">
        <v>2313217.7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2313217.7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2425564.88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2425564.88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181253.12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181253.12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1163366.95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1163366.95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11751.18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11751.18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398938.69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398938.69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62755.07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62755.07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468212.48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468212.48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767963.35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767963.35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62604.27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62604.27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325478.14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325478.14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373449.39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373449.39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1091121.75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1091121.75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487274.95</v>
      </c>
      <c r="I139" s="38">
        <v>0</v>
      </c>
      <c r="J139" s="38">
        <v>0</v>
      </c>
      <c r="K139" s="38">
        <v>0</v>
      </c>
      <c r="L139" s="39">
        <f t="shared" si="23"/>
        <v>487274.95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932642.44</v>
      </c>
      <c r="I140" s="38">
        <v>0</v>
      </c>
      <c r="J140" s="38">
        <v>0</v>
      </c>
      <c r="K140" s="38">
        <v>0</v>
      </c>
      <c r="L140" s="39">
        <f t="shared" si="23"/>
        <v>932642.44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477323.37</v>
      </c>
      <c r="J141" s="38">
        <v>0</v>
      </c>
      <c r="K141" s="38">
        <v>0</v>
      </c>
      <c r="L141" s="39">
        <f t="shared" si="23"/>
        <v>477323.37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923540.69</v>
      </c>
      <c r="K142" s="18">
        <v>0</v>
      </c>
      <c r="L142" s="39">
        <f t="shared" si="23"/>
        <v>923540.69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738036.75</v>
      </c>
      <c r="L143" s="42">
        <f t="shared" si="23"/>
        <v>738036.75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923540.6900000001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2018-12-26T17:53:52Z</dcterms:modified>
  <cp:category/>
  <cp:version/>
  <cp:contentType/>
  <cp:contentStatus/>
</cp:coreProperties>
</file>