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<sst xmlns="http://schemas.openxmlformats.org/spreadsheetml/2006/main" count="147" uniqueCount="147">
  <si>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</si>
  <si>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</si>
  <si>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</si>
  <si>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</si>
  <si>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</si>
  <si>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</si>
  <si>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</si>
  <si>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</si>
  <si>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</si>
  <si>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</si>
  <si>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</si>
  <si>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</si>
  <si>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</si>
  <si>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</si>
  <si>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</si>
  <si>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</si>
  <si>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</si>
  <si>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</si>
  <si>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</si>
  <si>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</si>
  <si>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</si>
  <si>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</si>
  <si>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</si>
  <si>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</si>
  <si>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</si>
  <si>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</si>
  <si>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</si>
  <si>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</si>
  <si>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</si>
  <si>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</si>
  <si>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</si>
  <si>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</si>
  <si>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</si>
  <si>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</si>
  <si>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</si>
  <si>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</si>
  <si>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</si>
  <si>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</si>
  <si>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</si>
  <si>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</si>
  <si>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</si>
  <si>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</si>
  <si>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</si>
  <si>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</si>
  <si>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</si>
  <si>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</si>
  <si>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</si>
  <si>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</si>
  <si>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</si>
  <si>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</si>
  <si>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</si>
  <si>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</si>
  <si>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</si>
  <si>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</si>
  <si>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</si>
  <si>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</si>
  <si>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</si>
  <si>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</si>
  <si>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</si>
  <si>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</si>
  <si>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</si>
  <si>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</si>
  <si>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</si>
  <si>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</si>
  <si>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</si>
  <si>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</si>
  <si>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</si>
  <si>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</si>
  <si>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</si>
  <si>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</si>
  <si>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</si>
  <si>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</si>
  <si>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</si>
  <si>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</si>
  <si>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</si>
  <si>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</si>
  <si>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</si>
  <si>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</si>
  <si>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</si>
  <si>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</si>
  <si>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</si>
  <si>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</si>
  <si>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</si>
  <si>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</si>
  <si>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</si>
  <si>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</si>
  <si>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</si>
  <si>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</si>
  <si>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</si>
  <si>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</si>
  <si>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</si>
  <si>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</si>
  <si>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</si>
  <si>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</si>
  <si>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</si>
  <si>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</si>
  <si>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</si>
  <si>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</si>
  <si>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</si>
  <si>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</si>
  <si>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</si>
  <si>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</si>
  <si>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</si>
  <si>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</si>
  <si>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</si>
  <si>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</si>
  <si>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</si>
  <si>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</si>
  <si>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</si>
  <si>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</si>
  <si>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</si>
  <si>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</si>
  <si>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</si>
  <si>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</si>
  <si>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</si>
  <si>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</si>
  <si>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</si>
  <si>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</si>
  <si>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</si>
  <si>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</si>
  <si>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</si>
  <si>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</si>
  <si>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</si>
  <si>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</si>
  <si>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</si>
  <si>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</si>
  <si>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</si>
  <si>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</si>
  <si>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</si>
  <si>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</si>
  <si>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</si>
  <si>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</si>
  <si>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</si>
  <si>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</si>
  <si>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</si>
  <si>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</si>
  <si>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</si>
  <si>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</si>
  <si>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</si>
  <si>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</si>
  <si>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</si>
  <si>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</si>
  <si>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</si>
  <si>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</si>
  <si>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</si>
  <si>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</si>
  <si>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18/12/18 - VENCIMENTO 26/12/18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</si>
</sst>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545360</v>
      </c>
      <c r="C7" s="9">
        <f t="shared" si="0"/>
        <v>696997</v>
      </c>
      <c r="D7" s="9">
        <f t="shared" si="0"/>
        <v>694443</v>
      </c>
      <c r="E7" s="9">
        <f t="shared" si="0"/>
        <v>468236</v>
      </c>
      <c r="F7" s="9">
        <f t="shared" si="0"/>
        <v>398893</v>
      </c>
      <c r="G7" s="9">
        <f t="shared" si="0"/>
        <v>1051726</v>
      </c>
      <c r="H7" s="9">
        <f t="shared" si="0"/>
        <v>476598</v>
      </c>
      <c r="I7" s="9">
        <f t="shared" si="0"/>
        <v>106799</v>
      </c>
      <c r="J7" s="9">
        <f t="shared" si="0"/>
        <v>283467</v>
      </c>
      <c r="K7" s="9">
        <f t="shared" si="0"/>
        <v>247427</v>
      </c>
      <c r="L7" s="9">
        <f t="shared" si="0"/>
        <v>4969946</v>
      </c>
      <c r="M7" s="49"/>
    </row>
    <row r="8" spans="1:12" ht="17.25" customHeight="1">
      <c r="A8" s="10" t="s">
        <v>38</v>
      </c>
      <c r="B8" s="11">
        <f>B9+B12+B16</f>
        <v>281794</v>
      </c>
      <c r="C8" s="11">
        <f aca="true" t="shared" si="1" ref="C8:K8">C9+C12+C16</f>
        <v>372193</v>
      </c>
      <c r="D8" s="11">
        <f t="shared" si="1"/>
        <v>347646</v>
      </c>
      <c r="E8" s="11">
        <f t="shared" si="1"/>
        <v>247422</v>
      </c>
      <c r="F8" s="11">
        <f t="shared" si="1"/>
        <v>192968</v>
      </c>
      <c r="G8" s="11">
        <f t="shared" si="1"/>
        <v>536368</v>
      </c>
      <c r="H8" s="11">
        <f t="shared" si="1"/>
        <v>265886</v>
      </c>
      <c r="I8" s="11">
        <f t="shared" si="1"/>
        <v>50656</v>
      </c>
      <c r="J8" s="11">
        <f t="shared" si="1"/>
        <v>142674</v>
      </c>
      <c r="K8" s="11">
        <f t="shared" si="1"/>
        <v>131733</v>
      </c>
      <c r="L8" s="11">
        <f aca="true" t="shared" si="2" ref="L8:L29">SUM(B8:K8)</f>
        <v>2569340</v>
      </c>
    </row>
    <row r="9" spans="1:12" ht="17.25" customHeight="1">
      <c r="A9" s="15" t="s">
        <v>16</v>
      </c>
      <c r="B9" s="13">
        <f>+B10+B11</f>
        <v>38576</v>
      </c>
      <c r="C9" s="13">
        <f aca="true" t="shared" si="3" ref="C9:K9">+C10+C11</f>
        <v>55047</v>
      </c>
      <c r="D9" s="13">
        <f t="shared" si="3"/>
        <v>49058</v>
      </c>
      <c r="E9" s="13">
        <f t="shared" si="3"/>
        <v>34392</v>
      </c>
      <c r="F9" s="13">
        <f t="shared" si="3"/>
        <v>21779</v>
      </c>
      <c r="G9" s="13">
        <f t="shared" si="3"/>
        <v>48259</v>
      </c>
      <c r="H9" s="13">
        <f t="shared" si="3"/>
        <v>43303</v>
      </c>
      <c r="I9" s="13">
        <f t="shared" si="3"/>
        <v>8619</v>
      </c>
      <c r="J9" s="13">
        <f t="shared" si="3"/>
        <v>17885</v>
      </c>
      <c r="K9" s="13">
        <f t="shared" si="3"/>
        <v>16709</v>
      </c>
      <c r="L9" s="11">
        <f t="shared" si="2"/>
        <v>333627</v>
      </c>
    </row>
    <row r="10" spans="1:12" ht="17.25" customHeight="1">
      <c r="A10" s="29" t="s">
        <v>17</v>
      </c>
      <c r="B10" s="13">
        <v>38576</v>
      </c>
      <c r="C10" s="13">
        <v>55047</v>
      </c>
      <c r="D10" s="13">
        <v>49058</v>
      </c>
      <c r="E10" s="13">
        <v>34392</v>
      </c>
      <c r="F10" s="13">
        <v>21779</v>
      </c>
      <c r="G10" s="13">
        <v>48259</v>
      </c>
      <c r="H10" s="13">
        <v>43303</v>
      </c>
      <c r="I10" s="13">
        <v>8619</v>
      </c>
      <c r="J10" s="13">
        <v>17885</v>
      </c>
      <c r="K10" s="13">
        <v>16709</v>
      </c>
      <c r="L10" s="11">
        <f t="shared" si="2"/>
        <v>333627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233270</v>
      </c>
      <c r="C12" s="17">
        <f t="shared" si="4"/>
        <v>303784</v>
      </c>
      <c r="D12" s="17">
        <f t="shared" si="4"/>
        <v>286789</v>
      </c>
      <c r="E12" s="17">
        <f t="shared" si="4"/>
        <v>204631</v>
      </c>
      <c r="F12" s="17">
        <f t="shared" si="4"/>
        <v>162466</v>
      </c>
      <c r="G12" s="17">
        <f t="shared" si="4"/>
        <v>464528</v>
      </c>
      <c r="H12" s="17">
        <f t="shared" si="4"/>
        <v>213490</v>
      </c>
      <c r="I12" s="17">
        <f t="shared" si="4"/>
        <v>39995</v>
      </c>
      <c r="J12" s="17">
        <f t="shared" si="4"/>
        <v>119656</v>
      </c>
      <c r="K12" s="17">
        <f t="shared" si="4"/>
        <v>110109</v>
      </c>
      <c r="L12" s="11">
        <f t="shared" si="2"/>
        <v>2138718</v>
      </c>
    </row>
    <row r="13" spans="1:14" s="67" customFormat="1" ht="17.25" customHeight="1">
      <c r="A13" s="74" t="s">
        <v>19</v>
      </c>
      <c r="B13" s="75">
        <v>114562</v>
      </c>
      <c r="C13" s="75">
        <v>157251</v>
      </c>
      <c r="D13" s="75">
        <v>154445</v>
      </c>
      <c r="E13" s="75">
        <v>105605</v>
      </c>
      <c r="F13" s="75">
        <v>85138</v>
      </c>
      <c r="G13" s="75">
        <v>223823</v>
      </c>
      <c r="H13" s="75">
        <v>101632</v>
      </c>
      <c r="I13" s="75">
        <v>22994</v>
      </c>
      <c r="J13" s="75">
        <v>63687</v>
      </c>
      <c r="K13" s="75">
        <v>54051</v>
      </c>
      <c r="L13" s="76">
        <f t="shared" si="2"/>
        <v>1083188</v>
      </c>
      <c r="M13" s="77"/>
      <c r="N13" s="78"/>
    </row>
    <row r="14" spans="1:13" s="67" customFormat="1" ht="17.25" customHeight="1">
      <c r="A14" s="74" t="s">
        <v>20</v>
      </c>
      <c r="B14" s="75">
        <v>109050</v>
      </c>
      <c r="C14" s="75">
        <v>132986</v>
      </c>
      <c r="D14" s="75">
        <v>123132</v>
      </c>
      <c r="E14" s="75">
        <v>90661</v>
      </c>
      <c r="F14" s="75">
        <v>72000</v>
      </c>
      <c r="G14" s="75">
        <v>225578</v>
      </c>
      <c r="H14" s="75">
        <v>99873</v>
      </c>
      <c r="I14" s="75">
        <v>15135</v>
      </c>
      <c r="J14" s="75">
        <v>52513</v>
      </c>
      <c r="K14" s="75">
        <v>52210</v>
      </c>
      <c r="L14" s="76">
        <f t="shared" si="2"/>
        <v>973138</v>
      </c>
      <c r="M14" s="77"/>
    </row>
    <row r="15" spans="1:12" ht="17.25" customHeight="1">
      <c r="A15" s="14" t="s">
        <v>21</v>
      </c>
      <c r="B15" s="13">
        <v>9658</v>
      </c>
      <c r="C15" s="13">
        <v>13547</v>
      </c>
      <c r="D15" s="13">
        <v>9212</v>
      </c>
      <c r="E15" s="13">
        <v>8365</v>
      </c>
      <c r="F15" s="13">
        <v>5328</v>
      </c>
      <c r="G15" s="13">
        <v>15127</v>
      </c>
      <c r="H15" s="13">
        <v>11985</v>
      </c>
      <c r="I15" s="13">
        <v>1866</v>
      </c>
      <c r="J15" s="13">
        <v>3456</v>
      </c>
      <c r="K15" s="13">
        <v>3848</v>
      </c>
      <c r="L15" s="11">
        <f t="shared" si="2"/>
        <v>82392</v>
      </c>
    </row>
    <row r="16" spans="1:12" ht="17.25" customHeight="1">
      <c r="A16" s="15" t="s">
        <v>34</v>
      </c>
      <c r="B16" s="13">
        <f>B17+B18+B19</f>
        <v>9948</v>
      </c>
      <c r="C16" s="13">
        <f aca="true" t="shared" si="5" ref="C16:K16">C17+C18+C19</f>
        <v>13362</v>
      </c>
      <c r="D16" s="13">
        <f t="shared" si="5"/>
        <v>11799</v>
      </c>
      <c r="E16" s="13">
        <f t="shared" si="5"/>
        <v>8399</v>
      </c>
      <c r="F16" s="13">
        <f t="shared" si="5"/>
        <v>8723</v>
      </c>
      <c r="G16" s="13">
        <f t="shared" si="5"/>
        <v>23581</v>
      </c>
      <c r="H16" s="13">
        <f t="shared" si="5"/>
        <v>9093</v>
      </c>
      <c r="I16" s="13">
        <f t="shared" si="5"/>
        <v>2042</v>
      </c>
      <c r="J16" s="13">
        <f t="shared" si="5"/>
        <v>5133</v>
      </c>
      <c r="K16" s="13">
        <f t="shared" si="5"/>
        <v>4915</v>
      </c>
      <c r="L16" s="11">
        <f t="shared" si="2"/>
        <v>96995</v>
      </c>
    </row>
    <row r="17" spans="1:12" ht="17.25" customHeight="1">
      <c r="A17" s="14" t="s">
        <v>35</v>
      </c>
      <c r="B17" s="13">
        <v>9923</v>
      </c>
      <c r="C17" s="13">
        <v>13341</v>
      </c>
      <c r="D17" s="13">
        <v>11786</v>
      </c>
      <c r="E17" s="13">
        <v>8382</v>
      </c>
      <c r="F17" s="13">
        <v>8714</v>
      </c>
      <c r="G17" s="13">
        <v>23536</v>
      </c>
      <c r="H17" s="13">
        <v>9085</v>
      </c>
      <c r="I17" s="13">
        <v>2036</v>
      </c>
      <c r="J17" s="13">
        <v>5129</v>
      </c>
      <c r="K17" s="13">
        <v>4907</v>
      </c>
      <c r="L17" s="11">
        <f t="shared" si="2"/>
        <v>96839</v>
      </c>
    </row>
    <row r="18" spans="1:12" ht="17.25" customHeight="1">
      <c r="A18" s="14" t="s">
        <v>36</v>
      </c>
      <c r="B18" s="13">
        <v>19</v>
      </c>
      <c r="C18" s="13">
        <v>16</v>
      </c>
      <c r="D18" s="13">
        <v>9</v>
      </c>
      <c r="E18" s="13">
        <v>9</v>
      </c>
      <c r="F18" s="13">
        <v>7</v>
      </c>
      <c r="G18" s="13">
        <v>21</v>
      </c>
      <c r="H18" s="13">
        <v>4</v>
      </c>
      <c r="I18" s="13">
        <v>2</v>
      </c>
      <c r="J18" s="13">
        <v>2</v>
      </c>
      <c r="K18" s="13">
        <v>6</v>
      </c>
      <c r="L18" s="11">
        <f t="shared" si="2"/>
        <v>95</v>
      </c>
    </row>
    <row r="19" spans="1:12" ht="17.25" customHeight="1">
      <c r="A19" s="14" t="s">
        <v>37</v>
      </c>
      <c r="B19" s="13">
        <v>6</v>
      </c>
      <c r="C19" s="13">
        <v>5</v>
      </c>
      <c r="D19" s="13">
        <v>4</v>
      </c>
      <c r="E19" s="13">
        <v>8</v>
      </c>
      <c r="F19" s="13">
        <v>2</v>
      </c>
      <c r="G19" s="13">
        <v>24</v>
      </c>
      <c r="H19" s="13">
        <v>4</v>
      </c>
      <c r="I19" s="13">
        <v>4</v>
      </c>
      <c r="J19" s="13">
        <v>2</v>
      </c>
      <c r="K19" s="13">
        <v>2</v>
      </c>
      <c r="L19" s="11">
        <f t="shared" si="2"/>
        <v>61</v>
      </c>
    </row>
    <row r="20" spans="1:12" ht="17.25" customHeight="1">
      <c r="A20" s="16" t="s">
        <v>22</v>
      </c>
      <c r="B20" s="11">
        <f>+B21+B22+B23</f>
        <v>165010</v>
      </c>
      <c r="C20" s="11">
        <f aca="true" t="shared" si="6" ref="C20:K20">+C21+C22+C23</f>
        <v>185755</v>
      </c>
      <c r="D20" s="11">
        <f t="shared" si="6"/>
        <v>199563</v>
      </c>
      <c r="E20" s="11">
        <f t="shared" si="6"/>
        <v>127296</v>
      </c>
      <c r="F20" s="11">
        <f t="shared" si="6"/>
        <v>137603</v>
      </c>
      <c r="G20" s="11">
        <f t="shared" si="6"/>
        <v>371832</v>
      </c>
      <c r="H20" s="11">
        <f t="shared" si="6"/>
        <v>129390</v>
      </c>
      <c r="I20" s="11">
        <f t="shared" si="6"/>
        <v>30991</v>
      </c>
      <c r="J20" s="11">
        <f t="shared" si="6"/>
        <v>79096</v>
      </c>
      <c r="K20" s="11">
        <f t="shared" si="6"/>
        <v>71461</v>
      </c>
      <c r="L20" s="11">
        <f t="shared" si="2"/>
        <v>1497997</v>
      </c>
    </row>
    <row r="21" spans="1:13" s="67" customFormat="1" ht="17.25" customHeight="1">
      <c r="A21" s="60" t="s">
        <v>23</v>
      </c>
      <c r="B21" s="75">
        <v>89999</v>
      </c>
      <c r="C21" s="75">
        <v>110616</v>
      </c>
      <c r="D21" s="75">
        <v>120961</v>
      </c>
      <c r="E21" s="75">
        <v>74654</v>
      </c>
      <c r="F21" s="75">
        <v>80391</v>
      </c>
      <c r="G21" s="75">
        <v>196591</v>
      </c>
      <c r="H21" s="75">
        <v>73042</v>
      </c>
      <c r="I21" s="75">
        <v>19651</v>
      </c>
      <c r="J21" s="75">
        <v>46988</v>
      </c>
      <c r="K21" s="75">
        <v>39004</v>
      </c>
      <c r="L21" s="76">
        <f t="shared" si="2"/>
        <v>851897</v>
      </c>
      <c r="M21" s="77"/>
    </row>
    <row r="22" spans="1:13" s="67" customFormat="1" ht="17.25" customHeight="1">
      <c r="A22" s="60" t="s">
        <v>24</v>
      </c>
      <c r="B22" s="75">
        <v>69999</v>
      </c>
      <c r="C22" s="75">
        <v>69399</v>
      </c>
      <c r="D22" s="75">
        <v>73608</v>
      </c>
      <c r="E22" s="75">
        <v>49220</v>
      </c>
      <c r="F22" s="75">
        <v>54082</v>
      </c>
      <c r="G22" s="75">
        <v>165928</v>
      </c>
      <c r="H22" s="75">
        <v>51623</v>
      </c>
      <c r="I22" s="75">
        <v>10400</v>
      </c>
      <c r="J22" s="75">
        <v>30246</v>
      </c>
      <c r="K22" s="75">
        <v>30682</v>
      </c>
      <c r="L22" s="76">
        <f t="shared" si="2"/>
        <v>605187</v>
      </c>
      <c r="M22" s="77"/>
    </row>
    <row r="23" spans="1:12" ht="17.25" customHeight="1">
      <c r="A23" s="12" t="s">
        <v>25</v>
      </c>
      <c r="B23" s="13">
        <v>5012</v>
      </c>
      <c r="C23" s="13">
        <v>5740</v>
      </c>
      <c r="D23" s="13">
        <v>4994</v>
      </c>
      <c r="E23" s="13">
        <v>3422</v>
      </c>
      <c r="F23" s="13">
        <v>3130</v>
      </c>
      <c r="G23" s="13">
        <v>9313</v>
      </c>
      <c r="H23" s="13">
        <v>4725</v>
      </c>
      <c r="I23" s="13">
        <v>940</v>
      </c>
      <c r="J23" s="13">
        <v>1862</v>
      </c>
      <c r="K23" s="13">
        <v>1775</v>
      </c>
      <c r="L23" s="11">
        <f t="shared" si="2"/>
        <v>40913</v>
      </c>
    </row>
    <row r="24" spans="1:13" ht="17.25" customHeight="1">
      <c r="A24" s="16" t="s">
        <v>26</v>
      </c>
      <c r="B24" s="13">
        <f>+B25+B26</f>
        <v>98556</v>
      </c>
      <c r="C24" s="13">
        <f aca="true" t="shared" si="7" ref="C24:K24">+C25+C26</f>
        <v>139049</v>
      </c>
      <c r="D24" s="13">
        <f t="shared" si="7"/>
        <v>147234</v>
      </c>
      <c r="E24" s="13">
        <f t="shared" si="7"/>
        <v>93518</v>
      </c>
      <c r="F24" s="13">
        <f t="shared" si="7"/>
        <v>68322</v>
      </c>
      <c r="G24" s="13">
        <f t="shared" si="7"/>
        <v>143526</v>
      </c>
      <c r="H24" s="13">
        <f t="shared" si="7"/>
        <v>76721</v>
      </c>
      <c r="I24" s="13">
        <f t="shared" si="7"/>
        <v>25152</v>
      </c>
      <c r="J24" s="13">
        <f t="shared" si="7"/>
        <v>61697</v>
      </c>
      <c r="K24" s="13">
        <f t="shared" si="7"/>
        <v>44233</v>
      </c>
      <c r="L24" s="11">
        <f t="shared" si="2"/>
        <v>898008</v>
      </c>
      <c r="M24" s="50"/>
    </row>
    <row r="25" spans="1:13" ht="17.25" customHeight="1">
      <c r="A25" s="12" t="s">
        <v>39</v>
      </c>
      <c r="B25" s="13">
        <v>75053</v>
      </c>
      <c r="C25" s="13">
        <v>108728</v>
      </c>
      <c r="D25" s="13">
        <v>115221</v>
      </c>
      <c r="E25" s="13">
        <v>74349</v>
      </c>
      <c r="F25" s="13">
        <v>52130</v>
      </c>
      <c r="G25" s="13">
        <v>111871</v>
      </c>
      <c r="H25" s="13">
        <v>58895</v>
      </c>
      <c r="I25" s="13">
        <v>21085</v>
      </c>
      <c r="J25" s="13">
        <v>47450</v>
      </c>
      <c r="K25" s="13">
        <v>33029</v>
      </c>
      <c r="L25" s="11">
        <f t="shared" si="2"/>
        <v>697811</v>
      </c>
      <c r="M25" s="49"/>
    </row>
    <row r="26" spans="1:13" ht="17.25" customHeight="1">
      <c r="A26" s="12" t="s">
        <v>40</v>
      </c>
      <c r="B26" s="13">
        <v>23503</v>
      </c>
      <c r="C26" s="13">
        <v>30321</v>
      </c>
      <c r="D26" s="13">
        <v>32013</v>
      </c>
      <c r="E26" s="13">
        <v>19169</v>
      </c>
      <c r="F26" s="13">
        <v>16192</v>
      </c>
      <c r="G26" s="13">
        <v>31655</v>
      </c>
      <c r="H26" s="13">
        <v>17826</v>
      </c>
      <c r="I26" s="13">
        <v>4067</v>
      </c>
      <c r="J26" s="13">
        <v>14247</v>
      </c>
      <c r="K26" s="13">
        <v>11204</v>
      </c>
      <c r="L26" s="11">
        <f t="shared" si="2"/>
        <v>200197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4601</v>
      </c>
      <c r="I27" s="11">
        <v>0</v>
      </c>
      <c r="J27" s="11">
        <v>0</v>
      </c>
      <c r="K27" s="11">
        <v>0</v>
      </c>
      <c r="L27" s="11">
        <f t="shared" si="2"/>
        <v>4601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20</v>
      </c>
      <c r="L29" s="11">
        <f t="shared" si="2"/>
        <v>20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19004.75</v>
      </c>
      <c r="I37" s="19">
        <v>0</v>
      </c>
      <c r="J37" s="19">
        <v>0</v>
      </c>
      <c r="K37" s="19">
        <v>0</v>
      </c>
      <c r="L37" s="23">
        <f>SUM(B37:K37)</f>
        <v>19004.75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1785274.24</v>
      </c>
      <c r="C49" s="22">
        <f aca="true" t="shared" si="11" ref="C49:H49">+C50+C62</f>
        <v>2553317.0100000002</v>
      </c>
      <c r="D49" s="22">
        <f t="shared" si="11"/>
        <v>2799297.8200000003</v>
      </c>
      <c r="E49" s="22">
        <f t="shared" si="11"/>
        <v>1651191.09</v>
      </c>
      <c r="F49" s="22">
        <f t="shared" si="11"/>
        <v>1438171.6699999997</v>
      </c>
      <c r="G49" s="22">
        <f t="shared" si="11"/>
        <v>3080015.54</v>
      </c>
      <c r="H49" s="22">
        <f t="shared" si="11"/>
        <v>1622527.23</v>
      </c>
      <c r="I49" s="22">
        <f>+I50+I62</f>
        <v>563759.88</v>
      </c>
      <c r="J49" s="22">
        <f>+J50+J62</f>
        <v>976715.1000000001</v>
      </c>
      <c r="K49" s="22">
        <f>+K50+K62</f>
        <v>804986.18</v>
      </c>
      <c r="L49" s="22">
        <f aca="true" t="shared" si="12" ref="L49:L62">SUM(B49:K49)</f>
        <v>17275255.76</v>
      </c>
    </row>
    <row r="50" spans="1:12" ht="17.25" customHeight="1">
      <c r="A50" s="16" t="s">
        <v>60</v>
      </c>
      <c r="B50" s="23">
        <f>SUM(B51:B61)</f>
        <v>1768504.15</v>
      </c>
      <c r="C50" s="23">
        <f aca="true" t="shared" si="13" ref="C50:K50">SUM(C51:C61)</f>
        <v>2530154.4600000004</v>
      </c>
      <c r="D50" s="23">
        <f t="shared" si="13"/>
        <v>2781810.12</v>
      </c>
      <c r="E50" s="23">
        <f t="shared" si="13"/>
        <v>1628088.26</v>
      </c>
      <c r="F50" s="23">
        <f t="shared" si="13"/>
        <v>1424891.2699999998</v>
      </c>
      <c r="G50" s="23">
        <f t="shared" si="13"/>
        <v>3058545.25</v>
      </c>
      <c r="H50" s="23">
        <f t="shared" si="13"/>
        <v>1606449.26</v>
      </c>
      <c r="I50" s="23">
        <f t="shared" si="13"/>
        <v>563759.88</v>
      </c>
      <c r="J50" s="23">
        <f t="shared" si="13"/>
        <v>962748.2000000001</v>
      </c>
      <c r="K50" s="23">
        <f t="shared" si="13"/>
        <v>804986.18</v>
      </c>
      <c r="L50" s="23">
        <f t="shared" si="12"/>
        <v>17129937.03</v>
      </c>
    </row>
    <row r="51" spans="1:12" ht="17.25" customHeight="1">
      <c r="A51" s="34" t="s">
        <v>61</v>
      </c>
      <c r="B51" s="23">
        <f aca="true" t="shared" si="14" ref="B51:H51">ROUND(B32*B7,2)</f>
        <v>1719138.33</v>
      </c>
      <c r="C51" s="23">
        <f t="shared" si="14"/>
        <v>2458517.52</v>
      </c>
      <c r="D51" s="23">
        <f t="shared" si="14"/>
        <v>2698119.39</v>
      </c>
      <c r="E51" s="23">
        <f t="shared" si="14"/>
        <v>1581420.27</v>
      </c>
      <c r="F51" s="23">
        <f t="shared" si="14"/>
        <v>1362020.15</v>
      </c>
      <c r="G51" s="23">
        <f t="shared" si="14"/>
        <v>2966288.01</v>
      </c>
      <c r="H51" s="23">
        <f t="shared" si="14"/>
        <v>1541270.27</v>
      </c>
      <c r="I51" s="23">
        <f>ROUND(I32*I7,2)</f>
        <v>563759.88</v>
      </c>
      <c r="J51" s="23">
        <f>ROUND(J32*J7,2)</f>
        <v>933173.36</v>
      </c>
      <c r="K51" s="23">
        <f>ROUND(K32*K7,2)</f>
        <v>796442.77</v>
      </c>
      <c r="L51" s="23">
        <f t="shared" si="12"/>
        <v>16620149.95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19004.75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19004.75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17487.7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145318.72999999998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-170342.42</v>
      </c>
      <c r="C66" s="35">
        <f t="shared" si="15"/>
        <v>-243490.66</v>
      </c>
      <c r="D66" s="35">
        <f t="shared" si="15"/>
        <v>-219309.75</v>
      </c>
      <c r="E66" s="35">
        <f t="shared" si="15"/>
        <v>-153502.74</v>
      </c>
      <c r="F66" s="35">
        <f t="shared" si="15"/>
        <v>-101788.63</v>
      </c>
      <c r="G66" s="35">
        <f t="shared" si="15"/>
        <v>-227857.58000000002</v>
      </c>
      <c r="H66" s="35">
        <f t="shared" si="15"/>
        <v>-189038.32</v>
      </c>
      <c r="I66" s="35">
        <f t="shared" si="15"/>
        <v>-102528.58</v>
      </c>
      <c r="J66" s="35">
        <f t="shared" si="15"/>
        <v>-83010</v>
      </c>
      <c r="K66" s="35">
        <f t="shared" si="15"/>
        <v>-74834.54</v>
      </c>
      <c r="L66" s="35">
        <f aca="true" t="shared" si="16" ref="L66:L116">SUM(B66:K66)</f>
        <v>-1565703.2200000002</v>
      </c>
    </row>
    <row r="67" spans="1:12" ht="18.75" customHeight="1">
      <c r="A67" s="16" t="s">
        <v>73</v>
      </c>
      <c r="B67" s="35">
        <f aca="true" t="shared" si="17" ref="B67:K67">B68+B69+B70+B71+B72+B73</f>
        <v>-154304</v>
      </c>
      <c r="C67" s="35">
        <f t="shared" si="17"/>
        <v>-220188</v>
      </c>
      <c r="D67" s="35">
        <f t="shared" si="17"/>
        <v>-196232</v>
      </c>
      <c r="E67" s="35">
        <f t="shared" si="17"/>
        <v>-137568</v>
      </c>
      <c r="F67" s="35">
        <f t="shared" si="17"/>
        <v>-87116</v>
      </c>
      <c r="G67" s="35">
        <f t="shared" si="17"/>
        <v>-193036</v>
      </c>
      <c r="H67" s="35">
        <f t="shared" si="17"/>
        <v>-173212</v>
      </c>
      <c r="I67" s="35">
        <f t="shared" si="17"/>
        <v>-34476</v>
      </c>
      <c r="J67" s="35">
        <f t="shared" si="17"/>
        <v>-71540</v>
      </c>
      <c r="K67" s="35">
        <f t="shared" si="17"/>
        <v>-66916</v>
      </c>
      <c r="L67" s="35">
        <f t="shared" si="16"/>
        <v>-1334588</v>
      </c>
    </row>
    <row r="68" spans="1:13" s="67" customFormat="1" ht="18.75" customHeight="1">
      <c r="A68" s="60" t="s">
        <v>144</v>
      </c>
      <c r="B68" s="63">
        <f>-ROUND(B9*$D$3,2)</f>
        <v>-154304</v>
      </c>
      <c r="C68" s="63">
        <f aca="true" t="shared" si="18" ref="C68:J68">-ROUND(C9*$D$3,2)</f>
        <v>-220188</v>
      </c>
      <c r="D68" s="63">
        <f t="shared" si="18"/>
        <v>-196232</v>
      </c>
      <c r="E68" s="63">
        <f t="shared" si="18"/>
        <v>-137568</v>
      </c>
      <c r="F68" s="63">
        <f t="shared" si="18"/>
        <v>-87116</v>
      </c>
      <c r="G68" s="63">
        <f t="shared" si="18"/>
        <v>-193036</v>
      </c>
      <c r="H68" s="63">
        <f t="shared" si="18"/>
        <v>-173212</v>
      </c>
      <c r="I68" s="63">
        <f t="shared" si="18"/>
        <v>-34476</v>
      </c>
      <c r="J68" s="63">
        <f t="shared" si="18"/>
        <v>-71540</v>
      </c>
      <c r="K68" s="63">
        <f>-ROUND((K9+K29)*$D$3,2)</f>
        <v>-66916</v>
      </c>
      <c r="L68" s="63">
        <f t="shared" si="16"/>
        <v>-1334588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-23077.75</v>
      </c>
      <c r="E74" s="63">
        <f t="shared" si="19"/>
        <v>-15934.74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-231115.22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1614931.82</v>
      </c>
      <c r="C114" s="24">
        <f t="shared" si="20"/>
        <v>2309826.35</v>
      </c>
      <c r="D114" s="24">
        <f t="shared" si="20"/>
        <v>2579988.0700000003</v>
      </c>
      <c r="E114" s="24">
        <f t="shared" si="20"/>
        <v>1497688.35</v>
      </c>
      <c r="F114" s="24">
        <f t="shared" si="20"/>
        <v>1336383.0399999998</v>
      </c>
      <c r="G114" s="24">
        <f t="shared" si="20"/>
        <v>2852157.96</v>
      </c>
      <c r="H114" s="24">
        <f t="shared" si="20"/>
        <v>1433488.91</v>
      </c>
      <c r="I114" s="24">
        <f>+I115+I116</f>
        <v>461231.3</v>
      </c>
      <c r="J114" s="24">
        <f>+J115+J116</f>
        <v>893705.1000000001</v>
      </c>
      <c r="K114" s="24">
        <f>+K115+K116</f>
        <v>730151.64</v>
      </c>
      <c r="L114" s="45">
        <f t="shared" si="16"/>
        <v>15709552.540000001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1598161.73</v>
      </c>
      <c r="C115" s="24">
        <f t="shared" si="21"/>
        <v>2286663.8000000003</v>
      </c>
      <c r="D115" s="24">
        <f t="shared" si="21"/>
        <v>2562500.37</v>
      </c>
      <c r="E115" s="24">
        <f t="shared" si="21"/>
        <v>1474585.52</v>
      </c>
      <c r="F115" s="24">
        <f t="shared" si="21"/>
        <v>1323102.64</v>
      </c>
      <c r="G115" s="24">
        <f t="shared" si="21"/>
        <v>2830687.67</v>
      </c>
      <c r="H115" s="24">
        <f t="shared" si="21"/>
        <v>1417410.94</v>
      </c>
      <c r="I115" s="24">
        <f t="shared" si="21"/>
        <v>461231.3</v>
      </c>
      <c r="J115" s="24">
        <f t="shared" si="21"/>
        <v>879738.2000000001</v>
      </c>
      <c r="K115" s="24">
        <f t="shared" si="21"/>
        <v>730151.64</v>
      </c>
      <c r="L115" s="45">
        <f t="shared" si="16"/>
        <v>15564233.81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17487.7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145318.72999999998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15709552.55</v>
      </c>
      <c r="M122" s="51"/>
    </row>
    <row r="123" spans="1:12" ht="18.75" customHeight="1">
      <c r="A123" s="26" t="s">
        <v>123</v>
      </c>
      <c r="B123" s="27">
        <v>202113.67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202113.67</v>
      </c>
    </row>
    <row r="124" spans="1:12" ht="18.75" customHeight="1">
      <c r="A124" s="26" t="s">
        <v>124</v>
      </c>
      <c r="B124" s="27">
        <v>1412818.15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1412818.15</v>
      </c>
    </row>
    <row r="125" spans="1:12" ht="18.75" customHeight="1">
      <c r="A125" s="26" t="s">
        <v>125</v>
      </c>
      <c r="B125" s="38">
        <v>0</v>
      </c>
      <c r="C125" s="27">
        <v>2309826.35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2309826.35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2400613.04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2400613.04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179375.03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179375.03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1482711.46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1482711.46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14976.89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14976.89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401372.82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401372.82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103175.59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103175.59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831834.63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831834.63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797464.38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797464.38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67235.11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67235.11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379246.49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379246.49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408566.55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408566.55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1199645.43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1199645.43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492640.04</v>
      </c>
      <c r="I139" s="38">
        <v>0</v>
      </c>
      <c r="J139" s="38">
        <v>0</v>
      </c>
      <c r="K139" s="38">
        <v>0</v>
      </c>
      <c r="L139" s="39">
        <f t="shared" si="23"/>
        <v>492640.04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940848.87</v>
      </c>
      <c r="I140" s="38">
        <v>0</v>
      </c>
      <c r="J140" s="38">
        <v>0</v>
      </c>
      <c r="K140" s="38">
        <v>0</v>
      </c>
      <c r="L140" s="39">
        <f t="shared" si="23"/>
        <v>940848.87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461231.3</v>
      </c>
      <c r="J141" s="38">
        <v>0</v>
      </c>
      <c r="K141" s="38">
        <v>0</v>
      </c>
      <c r="L141" s="39">
        <f t="shared" si="23"/>
        <v>461231.3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893705.11</v>
      </c>
      <c r="K142" s="18">
        <v>0</v>
      </c>
      <c r="L142" s="39">
        <f t="shared" si="23"/>
        <v>893705.11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730151.64</v>
      </c>
      <c r="L143" s="42">
        <f t="shared" si="23"/>
        <v>730151.64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893705.1000000001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2018-12-21T17:58:29Z</dcterms:modified>
  <cp:category/>
  <cp:version/>
  <cp:contentType/>
  <cp:contentStatus/>
</cp:coreProperties>
</file>