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<sst xmlns="http://schemas.openxmlformats.org/spreadsheetml/2006/main" count="147" uniqueCount="147">
  <si>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</si>
  <si>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</si>
  <si>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</si>
  <si>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</si>
  <si>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</si>
  <si>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</si>
  <si>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</si>
  <si>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</si>
  <si>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</si>
  <si>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</si>
  <si>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</si>
  <si>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</si>
  <si>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</si>
  <si>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</si>
  <si>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</si>
  <si>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</si>
  <si>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</si>
  <si>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</si>
  <si>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</si>
  <si>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</si>
  <si>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</si>
  <si>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</si>
  <si>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</si>
  <si>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</si>
  <si>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</si>
  <si>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</si>
  <si>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</si>
  <si>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</si>
  <si>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</si>
  <si>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</si>
  <si>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</si>
  <si>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</si>
  <si>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</si>
  <si>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</si>
  <si>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</si>
  <si>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</si>
  <si>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</si>
  <si>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</si>
  <si>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</si>
  <si>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</si>
  <si>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</si>
  <si>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</si>
  <si>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</si>
  <si>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</si>
  <si>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</si>
  <si>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</si>
  <si>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</si>
  <si>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</si>
  <si>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</si>
  <si>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</si>
  <si>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</si>
  <si>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</si>
  <si>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</si>
  <si>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</si>
  <si>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</si>
  <si>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</si>
  <si>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</si>
  <si>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</si>
  <si>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</si>
  <si>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</si>
  <si>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</si>
  <si>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</si>
  <si>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</si>
  <si>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</si>
  <si>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</si>
  <si>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</si>
  <si>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</si>
  <si>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</si>
  <si>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</si>
  <si>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</si>
  <si>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</si>
  <si>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</si>
  <si>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</si>
  <si>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</si>
  <si>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</si>
  <si>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</si>
  <si>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</si>
  <si>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</si>
  <si>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</si>
  <si>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</si>
  <si>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</si>
  <si>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</si>
  <si>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</si>
  <si>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</si>
  <si>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</si>
  <si>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</si>
  <si>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</si>
  <si>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</si>
  <si>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</si>
  <si>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</si>
  <si>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</si>
  <si>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</si>
  <si>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</si>
  <si>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</si>
  <si>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</si>
  <si>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</si>
  <si>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</si>
  <si>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</si>
  <si>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</si>
  <si>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</si>
  <si>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</si>
  <si>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</si>
  <si>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</si>
  <si>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</si>
  <si>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</si>
  <si>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</si>
  <si>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</si>
  <si>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</si>
  <si>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</si>
  <si>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</si>
  <si>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</si>
  <si>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</si>
  <si>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</si>
  <si>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</si>
  <si>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</si>
  <si>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</si>
  <si>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</si>
  <si>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</si>
  <si>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</si>
  <si>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</si>
  <si>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</si>
  <si>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</si>
  <si>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</si>
  <si>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</si>
  <si>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</si>
  <si>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</si>
  <si>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</si>
  <si>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</si>
  <si>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</si>
  <si>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</si>
  <si>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</si>
  <si>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</si>
  <si>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</si>
  <si>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</si>
  <si>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</si>
  <si>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</si>
  <si>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</si>
  <si>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</si>
  <si>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</si>
  <si>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</si>
  <si>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</si>
  <si>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</si>
  <si>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</si>
  <si>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</si>
  <si>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</si>
  <si>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</si>
  <si>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14/12/18 - VENCIMENTO 21/12/18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</si>
</sst>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567798</v>
      </c>
      <c r="C7" s="9">
        <f t="shared" si="0"/>
        <v>743014</v>
      </c>
      <c r="D7" s="9">
        <f t="shared" si="0"/>
        <v>749321</v>
      </c>
      <c r="E7" s="9">
        <f t="shared" si="0"/>
        <v>488110</v>
      </c>
      <c r="F7" s="9">
        <f t="shared" si="0"/>
        <v>420419</v>
      </c>
      <c r="G7" s="9">
        <f t="shared" si="0"/>
        <v>1111317</v>
      </c>
      <c r="H7" s="9">
        <f t="shared" si="0"/>
        <v>488537</v>
      </c>
      <c r="I7" s="9">
        <f t="shared" si="0"/>
        <v>115918</v>
      </c>
      <c r="J7" s="9">
        <f t="shared" si="0"/>
        <v>306720</v>
      </c>
      <c r="K7" s="9">
        <f t="shared" si="0"/>
        <v>261230</v>
      </c>
      <c r="L7" s="9">
        <f t="shared" si="0"/>
        <v>5252384</v>
      </c>
      <c r="M7" s="49"/>
    </row>
    <row r="8" spans="1:12" ht="17.25" customHeight="1">
      <c r="A8" s="10" t="s">
        <v>38</v>
      </c>
      <c r="B8" s="11">
        <f>B9+B12+B16</f>
        <v>287689</v>
      </c>
      <c r="C8" s="11">
        <f aca="true" t="shared" si="1" ref="C8:K8">C9+C12+C16</f>
        <v>389596</v>
      </c>
      <c r="D8" s="11">
        <f t="shared" si="1"/>
        <v>367606</v>
      </c>
      <c r="E8" s="11">
        <f t="shared" si="1"/>
        <v>254703</v>
      </c>
      <c r="F8" s="11">
        <f t="shared" si="1"/>
        <v>200311</v>
      </c>
      <c r="G8" s="11">
        <f t="shared" si="1"/>
        <v>557243</v>
      </c>
      <c r="H8" s="11">
        <f t="shared" si="1"/>
        <v>269312</v>
      </c>
      <c r="I8" s="11">
        <f t="shared" si="1"/>
        <v>54509</v>
      </c>
      <c r="J8" s="11">
        <f t="shared" si="1"/>
        <v>150755</v>
      </c>
      <c r="K8" s="11">
        <f t="shared" si="1"/>
        <v>137574</v>
      </c>
      <c r="L8" s="11">
        <f aca="true" t="shared" si="2" ref="L8:L29">SUM(B8:K8)</f>
        <v>2669298</v>
      </c>
    </row>
    <row r="9" spans="1:12" ht="17.25" customHeight="1">
      <c r="A9" s="15" t="s">
        <v>16</v>
      </c>
      <c r="B9" s="13">
        <f>+B10+B11</f>
        <v>39998</v>
      </c>
      <c r="C9" s="13">
        <f aca="true" t="shared" si="3" ref="C9:K9">+C10+C11</f>
        <v>58222</v>
      </c>
      <c r="D9" s="13">
        <f t="shared" si="3"/>
        <v>51153</v>
      </c>
      <c r="E9" s="13">
        <f t="shared" si="3"/>
        <v>35782</v>
      </c>
      <c r="F9" s="13">
        <f t="shared" si="3"/>
        <v>22454</v>
      </c>
      <c r="G9" s="13">
        <f t="shared" si="3"/>
        <v>50240</v>
      </c>
      <c r="H9" s="13">
        <f t="shared" si="3"/>
        <v>44400</v>
      </c>
      <c r="I9" s="13">
        <f t="shared" si="3"/>
        <v>9189</v>
      </c>
      <c r="J9" s="13">
        <f t="shared" si="3"/>
        <v>19105</v>
      </c>
      <c r="K9" s="13">
        <f t="shared" si="3"/>
        <v>17486</v>
      </c>
      <c r="L9" s="11">
        <f t="shared" si="2"/>
        <v>348029</v>
      </c>
    </row>
    <row r="10" spans="1:12" ht="17.25" customHeight="1">
      <c r="A10" s="29" t="s">
        <v>17</v>
      </c>
      <c r="B10" s="13">
        <v>39998</v>
      </c>
      <c r="C10" s="13">
        <v>58222</v>
      </c>
      <c r="D10" s="13">
        <v>51153</v>
      </c>
      <c r="E10" s="13">
        <v>35782</v>
      </c>
      <c r="F10" s="13">
        <v>22454</v>
      </c>
      <c r="G10" s="13">
        <v>50240</v>
      </c>
      <c r="H10" s="13">
        <v>44400</v>
      </c>
      <c r="I10" s="13">
        <v>9189</v>
      </c>
      <c r="J10" s="13">
        <v>19105</v>
      </c>
      <c r="K10" s="13">
        <v>17486</v>
      </c>
      <c r="L10" s="11">
        <f t="shared" si="2"/>
        <v>348029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237412</v>
      </c>
      <c r="C12" s="17">
        <f t="shared" si="4"/>
        <v>317239</v>
      </c>
      <c r="D12" s="17">
        <f t="shared" si="4"/>
        <v>304191</v>
      </c>
      <c r="E12" s="17">
        <f t="shared" si="4"/>
        <v>210133</v>
      </c>
      <c r="F12" s="17">
        <f t="shared" si="4"/>
        <v>168704</v>
      </c>
      <c r="G12" s="17">
        <f t="shared" si="4"/>
        <v>481784</v>
      </c>
      <c r="H12" s="17">
        <f t="shared" si="4"/>
        <v>215293</v>
      </c>
      <c r="I12" s="17">
        <f t="shared" si="4"/>
        <v>42995</v>
      </c>
      <c r="J12" s="17">
        <f t="shared" si="4"/>
        <v>126352</v>
      </c>
      <c r="K12" s="17">
        <f t="shared" si="4"/>
        <v>114839</v>
      </c>
      <c r="L12" s="11">
        <f t="shared" si="2"/>
        <v>2218942</v>
      </c>
    </row>
    <row r="13" spans="1:14" s="67" customFormat="1" ht="17.25" customHeight="1">
      <c r="A13" s="74" t="s">
        <v>19</v>
      </c>
      <c r="B13" s="75">
        <v>114146</v>
      </c>
      <c r="C13" s="75">
        <v>161464</v>
      </c>
      <c r="D13" s="75">
        <v>159722</v>
      </c>
      <c r="E13" s="75">
        <v>106101</v>
      </c>
      <c r="F13" s="75">
        <v>86287</v>
      </c>
      <c r="G13" s="75">
        <v>227487</v>
      </c>
      <c r="H13" s="75">
        <v>99696</v>
      </c>
      <c r="I13" s="75">
        <v>23756</v>
      </c>
      <c r="J13" s="75">
        <v>65881</v>
      </c>
      <c r="K13" s="75">
        <v>54913</v>
      </c>
      <c r="L13" s="76">
        <f t="shared" si="2"/>
        <v>1099453</v>
      </c>
      <c r="M13" s="77"/>
      <c r="N13" s="78"/>
    </row>
    <row r="14" spans="1:13" s="67" customFormat="1" ht="17.25" customHeight="1">
      <c r="A14" s="74" t="s">
        <v>20</v>
      </c>
      <c r="B14" s="75">
        <v>111289</v>
      </c>
      <c r="C14" s="75">
        <v>138556</v>
      </c>
      <c r="D14" s="75">
        <v>132175</v>
      </c>
      <c r="E14" s="75">
        <v>93737</v>
      </c>
      <c r="F14" s="75">
        <v>75841</v>
      </c>
      <c r="G14" s="75">
        <v>234935</v>
      </c>
      <c r="H14" s="75">
        <v>100991</v>
      </c>
      <c r="I14" s="75">
        <v>16710</v>
      </c>
      <c r="J14" s="75">
        <v>56004</v>
      </c>
      <c r="K14" s="75">
        <v>54983</v>
      </c>
      <c r="L14" s="76">
        <f t="shared" si="2"/>
        <v>1015221</v>
      </c>
      <c r="M14" s="77"/>
    </row>
    <row r="15" spans="1:12" ht="17.25" customHeight="1">
      <c r="A15" s="14" t="s">
        <v>21</v>
      </c>
      <c r="B15" s="13">
        <v>11977</v>
      </c>
      <c r="C15" s="13">
        <v>17219</v>
      </c>
      <c r="D15" s="13">
        <v>12294</v>
      </c>
      <c r="E15" s="13">
        <v>10295</v>
      </c>
      <c r="F15" s="13">
        <v>6576</v>
      </c>
      <c r="G15" s="13">
        <v>19362</v>
      </c>
      <c r="H15" s="13">
        <v>14606</v>
      </c>
      <c r="I15" s="13">
        <v>2529</v>
      </c>
      <c r="J15" s="13">
        <v>4467</v>
      </c>
      <c r="K15" s="13">
        <v>4943</v>
      </c>
      <c r="L15" s="11">
        <f t="shared" si="2"/>
        <v>104268</v>
      </c>
    </row>
    <row r="16" spans="1:12" ht="17.25" customHeight="1">
      <c r="A16" s="15" t="s">
        <v>34</v>
      </c>
      <c r="B16" s="13">
        <f>B17+B18+B19</f>
        <v>10279</v>
      </c>
      <c r="C16" s="13">
        <f aca="true" t="shared" si="5" ref="C16:K16">C17+C18+C19</f>
        <v>14135</v>
      </c>
      <c r="D16" s="13">
        <f t="shared" si="5"/>
        <v>12262</v>
      </c>
      <c r="E16" s="13">
        <f t="shared" si="5"/>
        <v>8788</v>
      </c>
      <c r="F16" s="13">
        <f t="shared" si="5"/>
        <v>9153</v>
      </c>
      <c r="G16" s="13">
        <f t="shared" si="5"/>
        <v>25219</v>
      </c>
      <c r="H16" s="13">
        <f t="shared" si="5"/>
        <v>9619</v>
      </c>
      <c r="I16" s="13">
        <f t="shared" si="5"/>
        <v>2325</v>
      </c>
      <c r="J16" s="13">
        <f t="shared" si="5"/>
        <v>5298</v>
      </c>
      <c r="K16" s="13">
        <f t="shared" si="5"/>
        <v>5249</v>
      </c>
      <c r="L16" s="11">
        <f t="shared" si="2"/>
        <v>102327</v>
      </c>
    </row>
    <row r="17" spans="1:12" ht="17.25" customHeight="1">
      <c r="A17" s="14" t="s">
        <v>35</v>
      </c>
      <c r="B17" s="13">
        <v>10248</v>
      </c>
      <c r="C17" s="13">
        <v>14112</v>
      </c>
      <c r="D17" s="13">
        <v>12252</v>
      </c>
      <c r="E17" s="13">
        <v>8770</v>
      </c>
      <c r="F17" s="13">
        <v>9137</v>
      </c>
      <c r="G17" s="13">
        <v>25185</v>
      </c>
      <c r="H17" s="13">
        <v>9606</v>
      </c>
      <c r="I17" s="13">
        <v>2323</v>
      </c>
      <c r="J17" s="13">
        <v>5295</v>
      </c>
      <c r="K17" s="13">
        <v>5238</v>
      </c>
      <c r="L17" s="11">
        <f t="shared" si="2"/>
        <v>102166</v>
      </c>
    </row>
    <row r="18" spans="1:12" ht="17.25" customHeight="1">
      <c r="A18" s="14" t="s">
        <v>36</v>
      </c>
      <c r="B18" s="13">
        <v>19</v>
      </c>
      <c r="C18" s="13">
        <v>18</v>
      </c>
      <c r="D18" s="13">
        <v>5</v>
      </c>
      <c r="E18" s="13">
        <v>12</v>
      </c>
      <c r="F18" s="13">
        <v>10</v>
      </c>
      <c r="G18" s="13">
        <v>26</v>
      </c>
      <c r="H18" s="13">
        <v>7</v>
      </c>
      <c r="I18" s="13">
        <v>2</v>
      </c>
      <c r="J18" s="13">
        <v>3</v>
      </c>
      <c r="K18" s="13">
        <v>10</v>
      </c>
      <c r="L18" s="11">
        <f t="shared" si="2"/>
        <v>112</v>
      </c>
    </row>
    <row r="19" spans="1:12" ht="17.25" customHeight="1">
      <c r="A19" s="14" t="s">
        <v>37</v>
      </c>
      <c r="B19" s="13">
        <v>12</v>
      </c>
      <c r="C19" s="13">
        <v>5</v>
      </c>
      <c r="D19" s="13">
        <v>5</v>
      </c>
      <c r="E19" s="13">
        <v>6</v>
      </c>
      <c r="F19" s="13">
        <v>6</v>
      </c>
      <c r="G19" s="13">
        <v>8</v>
      </c>
      <c r="H19" s="13">
        <v>6</v>
      </c>
      <c r="I19" s="13">
        <v>0</v>
      </c>
      <c r="J19" s="13">
        <v>0</v>
      </c>
      <c r="K19" s="13">
        <v>1</v>
      </c>
      <c r="L19" s="11">
        <f t="shared" si="2"/>
        <v>49</v>
      </c>
    </row>
    <row r="20" spans="1:12" ht="17.25" customHeight="1">
      <c r="A20" s="16" t="s">
        <v>22</v>
      </c>
      <c r="B20" s="11">
        <f>+B21+B22+B23</f>
        <v>169292</v>
      </c>
      <c r="C20" s="11">
        <f aca="true" t="shared" si="6" ref="C20:K20">+C21+C22+C23</f>
        <v>194861</v>
      </c>
      <c r="D20" s="11">
        <f t="shared" si="6"/>
        <v>208871</v>
      </c>
      <c r="E20" s="11">
        <f t="shared" si="6"/>
        <v>130242</v>
      </c>
      <c r="F20" s="11">
        <f t="shared" si="6"/>
        <v>142540</v>
      </c>
      <c r="G20" s="11">
        <f t="shared" si="6"/>
        <v>392215</v>
      </c>
      <c r="H20" s="11">
        <f t="shared" si="6"/>
        <v>130225</v>
      </c>
      <c r="I20" s="11">
        <f t="shared" si="6"/>
        <v>33063</v>
      </c>
      <c r="J20" s="11">
        <f t="shared" si="6"/>
        <v>83233</v>
      </c>
      <c r="K20" s="11">
        <f t="shared" si="6"/>
        <v>73123</v>
      </c>
      <c r="L20" s="11">
        <f t="shared" si="2"/>
        <v>1557665</v>
      </c>
    </row>
    <row r="21" spans="1:13" s="67" customFormat="1" ht="17.25" customHeight="1">
      <c r="A21" s="60" t="s">
        <v>23</v>
      </c>
      <c r="B21" s="75">
        <v>90148</v>
      </c>
      <c r="C21" s="75">
        <v>113378</v>
      </c>
      <c r="D21" s="75">
        <v>123576</v>
      </c>
      <c r="E21" s="75">
        <v>74727</v>
      </c>
      <c r="F21" s="75">
        <v>81219</v>
      </c>
      <c r="G21" s="75">
        <v>203727</v>
      </c>
      <c r="H21" s="75">
        <v>71799</v>
      </c>
      <c r="I21" s="75">
        <v>20238</v>
      </c>
      <c r="J21" s="75">
        <v>48411</v>
      </c>
      <c r="K21" s="75">
        <v>38914</v>
      </c>
      <c r="L21" s="76">
        <f t="shared" si="2"/>
        <v>866137</v>
      </c>
      <c r="M21" s="77"/>
    </row>
    <row r="22" spans="1:13" s="67" customFormat="1" ht="17.25" customHeight="1">
      <c r="A22" s="60" t="s">
        <v>24</v>
      </c>
      <c r="B22" s="75">
        <v>72851</v>
      </c>
      <c r="C22" s="75">
        <v>74005</v>
      </c>
      <c r="D22" s="75">
        <v>78715</v>
      </c>
      <c r="E22" s="75">
        <v>51256</v>
      </c>
      <c r="F22" s="75">
        <v>57283</v>
      </c>
      <c r="G22" s="75">
        <v>176731</v>
      </c>
      <c r="H22" s="75">
        <v>52844</v>
      </c>
      <c r="I22" s="75">
        <v>11560</v>
      </c>
      <c r="J22" s="75">
        <v>32468</v>
      </c>
      <c r="K22" s="75">
        <v>32001</v>
      </c>
      <c r="L22" s="76">
        <f t="shared" si="2"/>
        <v>639714</v>
      </c>
      <c r="M22" s="77"/>
    </row>
    <row r="23" spans="1:12" ht="17.25" customHeight="1">
      <c r="A23" s="12" t="s">
        <v>25</v>
      </c>
      <c r="B23" s="13">
        <v>6293</v>
      </c>
      <c r="C23" s="13">
        <v>7478</v>
      </c>
      <c r="D23" s="13">
        <v>6580</v>
      </c>
      <c r="E23" s="13">
        <v>4259</v>
      </c>
      <c r="F23" s="13">
        <v>4038</v>
      </c>
      <c r="G23" s="13">
        <v>11757</v>
      </c>
      <c r="H23" s="13">
        <v>5582</v>
      </c>
      <c r="I23" s="13">
        <v>1265</v>
      </c>
      <c r="J23" s="13">
        <v>2354</v>
      </c>
      <c r="K23" s="13">
        <v>2208</v>
      </c>
      <c r="L23" s="11">
        <f t="shared" si="2"/>
        <v>51814</v>
      </c>
    </row>
    <row r="24" spans="1:13" ht="17.25" customHeight="1">
      <c r="A24" s="16" t="s">
        <v>26</v>
      </c>
      <c r="B24" s="13">
        <f>+B25+B26</f>
        <v>110817</v>
      </c>
      <c r="C24" s="13">
        <f aca="true" t="shared" si="7" ref="C24:K24">+C25+C26</f>
        <v>158557</v>
      </c>
      <c r="D24" s="13">
        <f t="shared" si="7"/>
        <v>172844</v>
      </c>
      <c r="E24" s="13">
        <f t="shared" si="7"/>
        <v>103165</v>
      </c>
      <c r="F24" s="13">
        <f t="shared" si="7"/>
        <v>77568</v>
      </c>
      <c r="G24" s="13">
        <f t="shared" si="7"/>
        <v>161859</v>
      </c>
      <c r="H24" s="13">
        <f t="shared" si="7"/>
        <v>84087</v>
      </c>
      <c r="I24" s="13">
        <f t="shared" si="7"/>
        <v>28346</v>
      </c>
      <c r="J24" s="13">
        <f t="shared" si="7"/>
        <v>72732</v>
      </c>
      <c r="K24" s="13">
        <f t="shared" si="7"/>
        <v>50533</v>
      </c>
      <c r="L24" s="11">
        <f t="shared" si="2"/>
        <v>1020508</v>
      </c>
      <c r="M24" s="50"/>
    </row>
    <row r="25" spans="1:13" ht="17.25" customHeight="1">
      <c r="A25" s="12" t="s">
        <v>39</v>
      </c>
      <c r="B25" s="13">
        <v>77098</v>
      </c>
      <c r="C25" s="13">
        <v>114356</v>
      </c>
      <c r="D25" s="13">
        <v>124028</v>
      </c>
      <c r="E25" s="13">
        <v>76254</v>
      </c>
      <c r="F25" s="13">
        <v>53527</v>
      </c>
      <c r="G25" s="13">
        <v>114984</v>
      </c>
      <c r="H25" s="13">
        <v>59333</v>
      </c>
      <c r="I25" s="13">
        <v>22423</v>
      </c>
      <c r="J25" s="13">
        <v>51197</v>
      </c>
      <c r="K25" s="13">
        <v>34205</v>
      </c>
      <c r="L25" s="11">
        <f t="shared" si="2"/>
        <v>727405</v>
      </c>
      <c r="M25" s="49"/>
    </row>
    <row r="26" spans="1:13" ht="17.25" customHeight="1">
      <c r="A26" s="12" t="s">
        <v>40</v>
      </c>
      <c r="B26" s="13">
        <v>33719</v>
      </c>
      <c r="C26" s="13">
        <v>44201</v>
      </c>
      <c r="D26" s="13">
        <v>48816</v>
      </c>
      <c r="E26" s="13">
        <v>26911</v>
      </c>
      <c r="F26" s="13">
        <v>24041</v>
      </c>
      <c r="G26" s="13">
        <v>46875</v>
      </c>
      <c r="H26" s="13">
        <v>24754</v>
      </c>
      <c r="I26" s="13">
        <v>5923</v>
      </c>
      <c r="J26" s="13">
        <v>21535</v>
      </c>
      <c r="K26" s="13">
        <v>16328</v>
      </c>
      <c r="L26" s="11">
        <f t="shared" si="2"/>
        <v>293103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4913</v>
      </c>
      <c r="I27" s="11">
        <v>0</v>
      </c>
      <c r="J27" s="11">
        <v>0</v>
      </c>
      <c r="K27" s="11">
        <v>0</v>
      </c>
      <c r="L27" s="11">
        <f t="shared" si="2"/>
        <v>4913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57</v>
      </c>
      <c r="L29" s="11">
        <f t="shared" si="2"/>
        <v>57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17995.77</v>
      </c>
      <c r="I37" s="19">
        <v>0</v>
      </c>
      <c r="J37" s="19">
        <v>0</v>
      </c>
      <c r="K37" s="19">
        <v>0</v>
      </c>
      <c r="L37" s="23">
        <f>SUM(B37:K37)</f>
        <v>17995.77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1856005.5499999998</v>
      </c>
      <c r="C49" s="22">
        <f aca="true" t="shared" si="11" ref="C49:H49">+C50+C62</f>
        <v>2715632.77</v>
      </c>
      <c r="D49" s="22">
        <f t="shared" si="11"/>
        <v>3013002.67</v>
      </c>
      <c r="E49" s="22">
        <f t="shared" si="11"/>
        <v>1718313.53</v>
      </c>
      <c r="F49" s="22">
        <f t="shared" si="11"/>
        <v>1511672.1999999997</v>
      </c>
      <c r="G49" s="22">
        <f t="shared" si="11"/>
        <v>3248086.0000000005</v>
      </c>
      <c r="H49" s="22">
        <f t="shared" si="11"/>
        <v>1660127.78</v>
      </c>
      <c r="I49" s="22">
        <f>+I50+I62</f>
        <v>611896.35</v>
      </c>
      <c r="J49" s="22">
        <f>+J50+J62</f>
        <v>1053263.98</v>
      </c>
      <c r="K49" s="22">
        <f>+K50+K62</f>
        <v>849416.66</v>
      </c>
      <c r="L49" s="22">
        <f aca="true" t="shared" si="12" ref="L49:L62">SUM(B49:K49)</f>
        <v>18237417.49</v>
      </c>
    </row>
    <row r="50" spans="1:12" ht="17.25" customHeight="1">
      <c r="A50" s="16" t="s">
        <v>60</v>
      </c>
      <c r="B50" s="23">
        <f>SUM(B51:B61)</f>
        <v>1839235.4599999997</v>
      </c>
      <c r="C50" s="23">
        <f aca="true" t="shared" si="13" ref="C50:K50">SUM(C51:C61)</f>
        <v>2692470.22</v>
      </c>
      <c r="D50" s="23">
        <f t="shared" si="13"/>
        <v>2995027.61</v>
      </c>
      <c r="E50" s="23">
        <f t="shared" si="13"/>
        <v>1695210.7</v>
      </c>
      <c r="F50" s="23">
        <f t="shared" si="13"/>
        <v>1498391.7999999998</v>
      </c>
      <c r="G50" s="23">
        <f t="shared" si="13"/>
        <v>3226615.7100000004</v>
      </c>
      <c r="H50" s="23">
        <f t="shared" si="13"/>
        <v>1644049.81</v>
      </c>
      <c r="I50" s="23">
        <f t="shared" si="13"/>
        <v>611896.35</v>
      </c>
      <c r="J50" s="23">
        <f t="shared" si="13"/>
        <v>1039297.0800000001</v>
      </c>
      <c r="K50" s="23">
        <f t="shared" si="13"/>
        <v>849416.66</v>
      </c>
      <c r="L50" s="23">
        <f t="shared" si="12"/>
        <v>18091611.400000002</v>
      </c>
    </row>
    <row r="51" spans="1:12" ht="17.25" customHeight="1">
      <c r="A51" s="34" t="s">
        <v>61</v>
      </c>
      <c r="B51" s="23">
        <f aca="true" t="shared" si="14" ref="B51:H51">ROUND(B32*B7,2)</f>
        <v>1789869.64</v>
      </c>
      <c r="C51" s="23">
        <f t="shared" si="14"/>
        <v>2620833.28</v>
      </c>
      <c r="D51" s="23">
        <f t="shared" si="14"/>
        <v>2911336.88</v>
      </c>
      <c r="E51" s="23">
        <f t="shared" si="14"/>
        <v>1648542.71</v>
      </c>
      <c r="F51" s="23">
        <f t="shared" si="14"/>
        <v>1435520.68</v>
      </c>
      <c r="G51" s="23">
        <f t="shared" si="14"/>
        <v>3134358.47</v>
      </c>
      <c r="H51" s="23">
        <f t="shared" si="14"/>
        <v>1579879.8</v>
      </c>
      <c r="I51" s="23">
        <f>ROUND(I32*I7,2)</f>
        <v>611896.35</v>
      </c>
      <c r="J51" s="23">
        <f>ROUND(J32*J7,2)</f>
        <v>1009722.24</v>
      </c>
      <c r="K51" s="23">
        <f>ROUND(K32*K7,2)</f>
        <v>840873.25</v>
      </c>
      <c r="L51" s="23">
        <f t="shared" si="12"/>
        <v>17582833.3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17995.77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17995.77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17975.06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145806.09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-249754.07</v>
      </c>
      <c r="C66" s="35">
        <f t="shared" si="15"/>
        <v>-302164.28</v>
      </c>
      <c r="D66" s="35">
        <f t="shared" si="15"/>
        <v>-347081.94</v>
      </c>
      <c r="E66" s="35">
        <f t="shared" si="15"/>
        <v>-270415.18</v>
      </c>
      <c r="F66" s="35">
        <f t="shared" si="15"/>
        <v>-223435.65999999997</v>
      </c>
      <c r="G66" s="35">
        <f t="shared" si="15"/>
        <v>-348260.86</v>
      </c>
      <c r="H66" s="35">
        <f t="shared" si="15"/>
        <v>-218761.34</v>
      </c>
      <c r="I66" s="35">
        <f t="shared" si="15"/>
        <v>-120963.01000000001</v>
      </c>
      <c r="J66" s="35">
        <f t="shared" si="15"/>
        <v>-91716.44</v>
      </c>
      <c r="K66" s="35">
        <f t="shared" si="15"/>
        <v>-89670.25</v>
      </c>
      <c r="L66" s="35">
        <f aca="true" t="shared" si="16" ref="L66:L116">SUM(B66:K66)</f>
        <v>-2262223.03</v>
      </c>
    </row>
    <row r="67" spans="1:12" ht="18.75" customHeight="1">
      <c r="A67" s="16" t="s">
        <v>73</v>
      </c>
      <c r="B67" s="35">
        <f aca="true" t="shared" si="17" ref="B67:K67">B68+B69+B70+B71+B72+B73</f>
        <v>-220847.54</v>
      </c>
      <c r="C67" s="35">
        <f t="shared" si="17"/>
        <v>-238340.57</v>
      </c>
      <c r="D67" s="35">
        <f t="shared" si="17"/>
        <v>-224293.55</v>
      </c>
      <c r="E67" s="35">
        <f t="shared" si="17"/>
        <v>-225380.32</v>
      </c>
      <c r="F67" s="35">
        <f t="shared" si="17"/>
        <v>-169251.93</v>
      </c>
      <c r="G67" s="35">
        <f t="shared" si="17"/>
        <v>-270136.04</v>
      </c>
      <c r="H67" s="35">
        <f t="shared" si="17"/>
        <v>-177600</v>
      </c>
      <c r="I67" s="35">
        <f t="shared" si="17"/>
        <v>-36756</v>
      </c>
      <c r="J67" s="35">
        <f t="shared" si="17"/>
        <v>-76420</v>
      </c>
      <c r="K67" s="35">
        <f t="shared" si="17"/>
        <v>-70172</v>
      </c>
      <c r="L67" s="35">
        <f t="shared" si="16"/>
        <v>-1709197.95</v>
      </c>
    </row>
    <row r="68" spans="1:13" s="67" customFormat="1" ht="18.75" customHeight="1">
      <c r="A68" s="60" t="s">
        <v>144</v>
      </c>
      <c r="B68" s="63">
        <f>-ROUND(B9*$D$3,2)</f>
        <v>-159992</v>
      </c>
      <c r="C68" s="63">
        <f aca="true" t="shared" si="18" ref="C68:J68">-ROUND(C9*$D$3,2)</f>
        <v>-232888</v>
      </c>
      <c r="D68" s="63">
        <f t="shared" si="18"/>
        <v>-204612</v>
      </c>
      <c r="E68" s="63">
        <f t="shared" si="18"/>
        <v>-143128</v>
      </c>
      <c r="F68" s="63">
        <f t="shared" si="18"/>
        <v>-89816</v>
      </c>
      <c r="G68" s="63">
        <f t="shared" si="18"/>
        <v>-200960</v>
      </c>
      <c r="H68" s="63">
        <f t="shared" si="18"/>
        <v>-177600</v>
      </c>
      <c r="I68" s="63">
        <f t="shared" si="18"/>
        <v>-36756</v>
      </c>
      <c r="J68" s="63">
        <f t="shared" si="18"/>
        <v>-76420</v>
      </c>
      <c r="K68" s="63">
        <f>-ROUND((K9+K29)*$D$3,2)</f>
        <v>-70172</v>
      </c>
      <c r="L68" s="63">
        <f t="shared" si="16"/>
        <v>-1392344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-596</v>
      </c>
      <c r="C70" s="35">
        <v>-396</v>
      </c>
      <c r="D70" s="35">
        <v>-252</v>
      </c>
      <c r="E70" s="35">
        <v>-452</v>
      </c>
      <c r="F70" s="35">
        <v>-600</v>
      </c>
      <c r="G70" s="35">
        <v>-248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-2544</v>
      </c>
    </row>
    <row r="71" spans="1:12" ht="18.75" customHeight="1">
      <c r="A71" s="12" t="s">
        <v>76</v>
      </c>
      <c r="B71" s="35">
        <v>-448</v>
      </c>
      <c r="C71" s="35">
        <v>-168</v>
      </c>
      <c r="D71" s="35">
        <v>-112</v>
      </c>
      <c r="E71" s="35">
        <v>-308</v>
      </c>
      <c r="F71" s="35">
        <v>-56</v>
      </c>
      <c r="G71" s="35">
        <v>-56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-1148</v>
      </c>
    </row>
    <row r="72" spans="1:12" ht="18.75" customHeight="1">
      <c r="A72" s="12" t="s">
        <v>77</v>
      </c>
      <c r="B72" s="35">
        <v>-59811.54</v>
      </c>
      <c r="C72" s="35">
        <v>-4888.57</v>
      </c>
      <c r="D72" s="35">
        <v>-19317.55</v>
      </c>
      <c r="E72" s="35">
        <v>-81492.32</v>
      </c>
      <c r="F72" s="35">
        <v>-78779.93</v>
      </c>
      <c r="G72" s="35">
        <v>-68872.04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-313161.95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-28906.53</v>
      </c>
      <c r="C74" s="63">
        <f t="shared" si="19"/>
        <v>-63823.71000000001</v>
      </c>
      <c r="D74" s="35">
        <f t="shared" si="19"/>
        <v>-122788.39</v>
      </c>
      <c r="E74" s="63">
        <f t="shared" si="19"/>
        <v>-45034.86</v>
      </c>
      <c r="F74" s="35">
        <f t="shared" si="19"/>
        <v>-54183.729999999996</v>
      </c>
      <c r="G74" s="35">
        <f t="shared" si="19"/>
        <v>-78124.82</v>
      </c>
      <c r="H74" s="63">
        <f t="shared" si="19"/>
        <v>-41161.34</v>
      </c>
      <c r="I74" s="35">
        <f t="shared" si="19"/>
        <v>-84207.01000000001</v>
      </c>
      <c r="J74" s="63">
        <f t="shared" si="19"/>
        <v>-15296.44</v>
      </c>
      <c r="K74" s="63">
        <f t="shared" si="19"/>
        <v>-19498.25</v>
      </c>
      <c r="L74" s="63">
        <f t="shared" si="16"/>
        <v>-553025.08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35">
        <v>-12868.11</v>
      </c>
      <c r="C81" s="35">
        <v>-40521.05</v>
      </c>
      <c r="D81" s="35">
        <v>-99710.64</v>
      </c>
      <c r="E81" s="35">
        <v>-29600.12</v>
      </c>
      <c r="F81" s="35">
        <v>-39511.1</v>
      </c>
      <c r="G81" s="35">
        <v>-43303.24</v>
      </c>
      <c r="H81" s="35">
        <v>-25335.02</v>
      </c>
      <c r="I81" s="35">
        <v>-16154.43</v>
      </c>
      <c r="J81" s="35">
        <v>-3826.44</v>
      </c>
      <c r="K81" s="35">
        <v>-11579.71</v>
      </c>
      <c r="L81" s="35">
        <f t="shared" si="16"/>
        <v>-322409.86000000004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-3500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1606251.4799999997</v>
      </c>
      <c r="C114" s="24">
        <f t="shared" si="20"/>
        <v>2413468.49</v>
      </c>
      <c r="D114" s="24">
        <f t="shared" si="20"/>
        <v>2665920.73</v>
      </c>
      <c r="E114" s="24">
        <f t="shared" si="20"/>
        <v>1447898.3499999999</v>
      </c>
      <c r="F114" s="24">
        <f t="shared" si="20"/>
        <v>1288236.5399999998</v>
      </c>
      <c r="G114" s="24">
        <f t="shared" si="20"/>
        <v>2899825.1400000006</v>
      </c>
      <c r="H114" s="24">
        <f t="shared" si="20"/>
        <v>1441366.44</v>
      </c>
      <c r="I114" s="24">
        <f>+I115+I116</f>
        <v>490933.33999999997</v>
      </c>
      <c r="J114" s="24">
        <f>+J115+J116</f>
        <v>961547.5400000002</v>
      </c>
      <c r="K114" s="24">
        <f>+K115+K116</f>
        <v>759746.41</v>
      </c>
      <c r="L114" s="45">
        <f t="shared" si="16"/>
        <v>15975194.459999999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1589481.3899999997</v>
      </c>
      <c r="C115" s="24">
        <f t="shared" si="21"/>
        <v>2390305.9400000004</v>
      </c>
      <c r="D115" s="24">
        <f t="shared" si="21"/>
        <v>2647945.67</v>
      </c>
      <c r="E115" s="24">
        <f t="shared" si="21"/>
        <v>1424795.5199999998</v>
      </c>
      <c r="F115" s="24">
        <f t="shared" si="21"/>
        <v>1274956.14</v>
      </c>
      <c r="G115" s="24">
        <f t="shared" si="21"/>
        <v>2878354.8500000006</v>
      </c>
      <c r="H115" s="24">
        <f t="shared" si="21"/>
        <v>1425288.47</v>
      </c>
      <c r="I115" s="24">
        <f t="shared" si="21"/>
        <v>490933.33999999997</v>
      </c>
      <c r="J115" s="24">
        <f t="shared" si="21"/>
        <v>947580.6400000001</v>
      </c>
      <c r="K115" s="24">
        <f t="shared" si="21"/>
        <v>759746.41</v>
      </c>
      <c r="L115" s="45">
        <f t="shared" si="16"/>
        <v>15829388.370000003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17975.06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145806.09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15975194.46</v>
      </c>
      <c r="M122" s="51"/>
    </row>
    <row r="123" spans="1:12" ht="18.75" customHeight="1">
      <c r="A123" s="26" t="s">
        <v>123</v>
      </c>
      <c r="B123" s="27">
        <v>203573.54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203573.54</v>
      </c>
    </row>
    <row r="124" spans="1:12" ht="18.75" customHeight="1">
      <c r="A124" s="26" t="s">
        <v>124</v>
      </c>
      <c r="B124" s="27">
        <v>1402677.93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1402677.93</v>
      </c>
    </row>
    <row r="125" spans="1:12" ht="18.75" customHeight="1">
      <c r="A125" s="26" t="s">
        <v>125</v>
      </c>
      <c r="B125" s="38">
        <v>0</v>
      </c>
      <c r="C125" s="27">
        <v>2413468.49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2413468.49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2480564.54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2480564.54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185356.2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185356.2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1433419.36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1433419.36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14478.99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14478.99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378319.25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378319.25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100702.63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100702.63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809214.66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809214.66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835334.41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835334.41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68188.44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68188.44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381472.88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381472.88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402754.18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402754.18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1212075.23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1212075.23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496486.99</v>
      </c>
      <c r="I139" s="38">
        <v>0</v>
      </c>
      <c r="J139" s="38">
        <v>0</v>
      </c>
      <c r="K139" s="38">
        <v>0</v>
      </c>
      <c r="L139" s="39">
        <f t="shared" si="23"/>
        <v>496486.99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944879.45</v>
      </c>
      <c r="I140" s="38">
        <v>0</v>
      </c>
      <c r="J140" s="38">
        <v>0</v>
      </c>
      <c r="K140" s="38">
        <v>0</v>
      </c>
      <c r="L140" s="39">
        <f t="shared" si="23"/>
        <v>944879.45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490933.34</v>
      </c>
      <c r="J141" s="38">
        <v>0</v>
      </c>
      <c r="K141" s="38">
        <v>0</v>
      </c>
      <c r="L141" s="39">
        <f t="shared" si="23"/>
        <v>490933.34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961547.54</v>
      </c>
      <c r="K142" s="18">
        <v>0</v>
      </c>
      <c r="L142" s="39">
        <f t="shared" si="23"/>
        <v>961547.54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759746.41</v>
      </c>
      <c r="L143" s="42">
        <f t="shared" si="23"/>
        <v>759746.41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961547.5400000002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2018-12-20T17:04:49Z</dcterms:modified>
  <cp:category/>
  <cp:version/>
  <cp:contentType/>
  <cp:contentStatus/>
</cp:coreProperties>
</file>