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<sst xmlns="http://schemas.openxmlformats.org/spreadsheetml/2006/main" count="147" uniqueCount="147">
  <si>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</si>
  <si>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</si>
  <si>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</si>
  <si>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</si>
  <si>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</si>
  <si>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</si>
  <si>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</si>
  <si>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</si>
  <si>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</si>
  <si>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</si>
  <si>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</si>
  <si>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</si>
  <si>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</si>
  <si>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</si>
  <si>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</si>
  <si>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</si>
  <si>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</si>
  <si>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</si>
  <si>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</si>
  <si>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</si>
  <si>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</si>
  <si>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</si>
  <si>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</si>
  <si>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</si>
  <si>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</si>
  <si>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</si>
  <si>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</si>
  <si>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</si>
  <si>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</si>
  <si>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</si>
  <si>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</si>
  <si>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</si>
  <si>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</si>
  <si>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</si>
  <si>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</si>
  <si>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</si>
  <si>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</si>
  <si>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</si>
  <si>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</si>
  <si>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</si>
  <si>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</si>
  <si>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</si>
  <si>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</si>
  <si>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</si>
  <si>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</si>
  <si>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</si>
  <si>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</si>
  <si>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</si>
  <si>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</si>
  <si>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</si>
  <si>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</si>
  <si>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</si>
  <si>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</si>
  <si>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</si>
  <si>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</si>
  <si>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</si>
  <si>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</si>
  <si>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</si>
  <si>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</si>
  <si>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</si>
  <si>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</si>
  <si>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</si>
  <si>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</si>
  <si>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</si>
  <si>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</si>
  <si>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</si>
  <si>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</si>
  <si>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</si>
  <si>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</si>
  <si>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</si>
  <si>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</si>
  <si>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</si>
  <si>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</si>
  <si>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</si>
  <si>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</si>
  <si>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</si>
  <si>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</si>
  <si>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</si>
  <si>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</si>
  <si>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</si>
  <si>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</si>
  <si>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</si>
  <si>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</si>
  <si>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</si>
  <si>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</si>
  <si>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</si>
  <si>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</si>
  <si>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</si>
  <si>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</si>
  <si>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</si>
  <si>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</si>
  <si>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</si>
  <si>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</si>
  <si>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</si>
  <si>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</si>
  <si>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</si>
  <si>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</si>
  <si>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</si>
  <si>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</si>
  <si>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</si>
  <si>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</si>
  <si>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</si>
  <si>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</si>
  <si>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</si>
  <si>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</si>
  <si>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</si>
  <si>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</si>
  <si>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</si>
  <si>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</si>
  <si>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</si>
  <si>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</si>
  <si>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</si>
  <si>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</si>
  <si>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</si>
  <si>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</si>
  <si>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</si>
  <si>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</si>
  <si>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</si>
  <si>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</si>
  <si>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</si>
  <si>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</si>
  <si>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</si>
  <si>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</si>
  <si>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</si>
  <si>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</si>
  <si>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</si>
  <si>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</si>
  <si>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</si>
  <si>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</si>
  <si>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</si>
  <si>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</si>
  <si>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</si>
  <si>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</si>
  <si>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</si>
  <si>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</si>
  <si>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</si>
  <si>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</si>
  <si>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</si>
  <si>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</si>
  <si>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</si>
  <si>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</si>
  <si>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</si>
  <si>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</si>
  <si>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</si>
  <si>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</si>
  <si>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</si>
  <si>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11/12/18 - VENCIMENTO 18/12/18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</si>
</sst>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585017</v>
      </c>
      <c r="C7" s="9">
        <f t="shared" si="0"/>
        <v>757057</v>
      </c>
      <c r="D7" s="9">
        <f t="shared" si="0"/>
        <v>781300</v>
      </c>
      <c r="E7" s="9">
        <f t="shared" si="0"/>
        <v>504921</v>
      </c>
      <c r="F7" s="9">
        <f t="shared" si="0"/>
        <v>434273</v>
      </c>
      <c r="G7" s="9">
        <f t="shared" si="0"/>
        <v>1134723</v>
      </c>
      <c r="H7" s="9">
        <f t="shared" si="0"/>
        <v>504732</v>
      </c>
      <c r="I7" s="9">
        <f t="shared" si="0"/>
        <v>122228</v>
      </c>
      <c r="J7" s="9">
        <f t="shared" si="0"/>
        <v>313627</v>
      </c>
      <c r="K7" s="9">
        <f t="shared" si="0"/>
        <v>263246</v>
      </c>
      <c r="L7" s="9">
        <f t="shared" si="0"/>
        <v>5401124</v>
      </c>
      <c r="M7" s="49"/>
    </row>
    <row r="8" spans="1:12" ht="17.25" customHeight="1">
      <c r="A8" s="10" t="s">
        <v>38</v>
      </c>
      <c r="B8" s="11">
        <f>B9+B12+B16</f>
        <v>293163</v>
      </c>
      <c r="C8" s="11">
        <f aca="true" t="shared" si="1" ref="C8:K8">C9+C12+C16</f>
        <v>391103</v>
      </c>
      <c r="D8" s="11">
        <f t="shared" si="1"/>
        <v>374661</v>
      </c>
      <c r="E8" s="11">
        <f t="shared" si="1"/>
        <v>259288</v>
      </c>
      <c r="F8" s="11">
        <f t="shared" si="1"/>
        <v>203956</v>
      </c>
      <c r="G8" s="11">
        <f t="shared" si="1"/>
        <v>561610</v>
      </c>
      <c r="H8" s="11">
        <f t="shared" si="1"/>
        <v>273046</v>
      </c>
      <c r="I8" s="11">
        <f t="shared" si="1"/>
        <v>56653</v>
      </c>
      <c r="J8" s="11">
        <f t="shared" si="1"/>
        <v>150827</v>
      </c>
      <c r="K8" s="11">
        <f t="shared" si="1"/>
        <v>136466</v>
      </c>
      <c r="L8" s="11">
        <f aca="true" t="shared" si="2" ref="L8:L29">SUM(B8:K8)</f>
        <v>2700773</v>
      </c>
    </row>
    <row r="9" spans="1:12" ht="17.25" customHeight="1">
      <c r="A9" s="15" t="s">
        <v>16</v>
      </c>
      <c r="B9" s="13">
        <f>+B10+B11</f>
        <v>37479</v>
      </c>
      <c r="C9" s="13">
        <f aca="true" t="shared" si="3" ref="C9:K9">+C10+C11</f>
        <v>53037</v>
      </c>
      <c r="D9" s="13">
        <f t="shared" si="3"/>
        <v>48323</v>
      </c>
      <c r="E9" s="13">
        <f t="shared" si="3"/>
        <v>33364</v>
      </c>
      <c r="F9" s="13">
        <f t="shared" si="3"/>
        <v>20618</v>
      </c>
      <c r="G9" s="13">
        <f t="shared" si="3"/>
        <v>46767</v>
      </c>
      <c r="H9" s="13">
        <f t="shared" si="3"/>
        <v>41701</v>
      </c>
      <c r="I9" s="13">
        <f t="shared" si="3"/>
        <v>8596</v>
      </c>
      <c r="J9" s="13">
        <f t="shared" si="3"/>
        <v>17693</v>
      </c>
      <c r="K9" s="13">
        <f t="shared" si="3"/>
        <v>15729</v>
      </c>
      <c r="L9" s="11">
        <f t="shared" si="2"/>
        <v>323307</v>
      </c>
    </row>
    <row r="10" spans="1:12" ht="17.25" customHeight="1">
      <c r="A10" s="29" t="s">
        <v>17</v>
      </c>
      <c r="B10" s="13">
        <v>37479</v>
      </c>
      <c r="C10" s="13">
        <v>53037</v>
      </c>
      <c r="D10" s="13">
        <v>48323</v>
      </c>
      <c r="E10" s="13">
        <v>33364</v>
      </c>
      <c r="F10" s="13">
        <v>20618</v>
      </c>
      <c r="G10" s="13">
        <v>46767</v>
      </c>
      <c r="H10" s="13">
        <v>41701</v>
      </c>
      <c r="I10" s="13">
        <v>8596</v>
      </c>
      <c r="J10" s="13">
        <v>17693</v>
      </c>
      <c r="K10" s="13">
        <v>15729</v>
      </c>
      <c r="L10" s="11">
        <f t="shared" si="2"/>
        <v>323307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244903</v>
      </c>
      <c r="C12" s="17">
        <f t="shared" si="4"/>
        <v>323333</v>
      </c>
      <c r="D12" s="17">
        <f t="shared" si="4"/>
        <v>312879</v>
      </c>
      <c r="E12" s="17">
        <f t="shared" si="4"/>
        <v>216678</v>
      </c>
      <c r="F12" s="17">
        <f t="shared" si="4"/>
        <v>173579</v>
      </c>
      <c r="G12" s="17">
        <f t="shared" si="4"/>
        <v>488845</v>
      </c>
      <c r="H12" s="17">
        <f t="shared" si="4"/>
        <v>221447</v>
      </c>
      <c r="I12" s="17">
        <f t="shared" si="4"/>
        <v>45636</v>
      </c>
      <c r="J12" s="17">
        <f t="shared" si="4"/>
        <v>127568</v>
      </c>
      <c r="K12" s="17">
        <f t="shared" si="4"/>
        <v>115360</v>
      </c>
      <c r="L12" s="11">
        <f t="shared" si="2"/>
        <v>2270228</v>
      </c>
    </row>
    <row r="13" spans="1:14" s="67" customFormat="1" ht="17.25" customHeight="1">
      <c r="A13" s="74" t="s">
        <v>19</v>
      </c>
      <c r="B13" s="75">
        <v>113803</v>
      </c>
      <c r="C13" s="75">
        <v>159131</v>
      </c>
      <c r="D13" s="75">
        <v>160165</v>
      </c>
      <c r="E13" s="75">
        <v>106158</v>
      </c>
      <c r="F13" s="75">
        <v>85530</v>
      </c>
      <c r="G13" s="75">
        <v>223175</v>
      </c>
      <c r="H13" s="75">
        <v>99548</v>
      </c>
      <c r="I13" s="75">
        <v>24528</v>
      </c>
      <c r="J13" s="75">
        <v>64860</v>
      </c>
      <c r="K13" s="75">
        <v>53235</v>
      </c>
      <c r="L13" s="76">
        <f t="shared" si="2"/>
        <v>1090133</v>
      </c>
      <c r="M13" s="77"/>
      <c r="N13" s="78"/>
    </row>
    <row r="14" spans="1:13" s="67" customFormat="1" ht="17.25" customHeight="1">
      <c r="A14" s="74" t="s">
        <v>20</v>
      </c>
      <c r="B14" s="75">
        <v>117064</v>
      </c>
      <c r="C14" s="75">
        <v>144260</v>
      </c>
      <c r="D14" s="75">
        <v>137696</v>
      </c>
      <c r="E14" s="75">
        <v>98100</v>
      </c>
      <c r="F14" s="75">
        <v>79763</v>
      </c>
      <c r="G14" s="75">
        <v>242115</v>
      </c>
      <c r="H14" s="75">
        <v>104611</v>
      </c>
      <c r="I14" s="75">
        <v>17918</v>
      </c>
      <c r="J14" s="75">
        <v>57421</v>
      </c>
      <c r="K14" s="75">
        <v>56490</v>
      </c>
      <c r="L14" s="76">
        <f t="shared" si="2"/>
        <v>1055438</v>
      </c>
      <c r="M14" s="77"/>
    </row>
    <row r="15" spans="1:12" ht="17.25" customHeight="1">
      <c r="A15" s="14" t="s">
        <v>21</v>
      </c>
      <c r="B15" s="13">
        <v>14036</v>
      </c>
      <c r="C15" s="13">
        <v>19942</v>
      </c>
      <c r="D15" s="13">
        <v>15018</v>
      </c>
      <c r="E15" s="13">
        <v>12420</v>
      </c>
      <c r="F15" s="13">
        <v>8286</v>
      </c>
      <c r="G15" s="13">
        <v>23555</v>
      </c>
      <c r="H15" s="13">
        <v>17288</v>
      </c>
      <c r="I15" s="13">
        <v>3190</v>
      </c>
      <c r="J15" s="13">
        <v>5287</v>
      </c>
      <c r="K15" s="13">
        <v>5635</v>
      </c>
      <c r="L15" s="11">
        <f t="shared" si="2"/>
        <v>124657</v>
      </c>
    </row>
    <row r="16" spans="1:12" ht="17.25" customHeight="1">
      <c r="A16" s="15" t="s">
        <v>34</v>
      </c>
      <c r="B16" s="13">
        <f>B17+B18+B19</f>
        <v>10781</v>
      </c>
      <c r="C16" s="13">
        <f aca="true" t="shared" si="5" ref="C16:K16">C17+C18+C19</f>
        <v>14733</v>
      </c>
      <c r="D16" s="13">
        <f t="shared" si="5"/>
        <v>13459</v>
      </c>
      <c r="E16" s="13">
        <f t="shared" si="5"/>
        <v>9246</v>
      </c>
      <c r="F16" s="13">
        <f t="shared" si="5"/>
        <v>9759</v>
      </c>
      <c r="G16" s="13">
        <f t="shared" si="5"/>
        <v>25998</v>
      </c>
      <c r="H16" s="13">
        <f t="shared" si="5"/>
        <v>9898</v>
      </c>
      <c r="I16" s="13">
        <f t="shared" si="5"/>
        <v>2421</v>
      </c>
      <c r="J16" s="13">
        <f t="shared" si="5"/>
        <v>5566</v>
      </c>
      <c r="K16" s="13">
        <f t="shared" si="5"/>
        <v>5377</v>
      </c>
      <c r="L16" s="11">
        <f t="shared" si="2"/>
        <v>107238</v>
      </c>
    </row>
    <row r="17" spans="1:12" ht="17.25" customHeight="1">
      <c r="A17" s="14" t="s">
        <v>35</v>
      </c>
      <c r="B17" s="13">
        <v>10741</v>
      </c>
      <c r="C17" s="13">
        <v>14700</v>
      </c>
      <c r="D17" s="13">
        <v>13444</v>
      </c>
      <c r="E17" s="13">
        <v>9232</v>
      </c>
      <c r="F17" s="13">
        <v>9747</v>
      </c>
      <c r="G17" s="13">
        <v>25955</v>
      </c>
      <c r="H17" s="13">
        <v>9890</v>
      </c>
      <c r="I17" s="13">
        <v>2420</v>
      </c>
      <c r="J17" s="13">
        <v>5562</v>
      </c>
      <c r="K17" s="13">
        <v>5366</v>
      </c>
      <c r="L17" s="11">
        <f t="shared" si="2"/>
        <v>107057</v>
      </c>
    </row>
    <row r="18" spans="1:12" ht="17.25" customHeight="1">
      <c r="A18" s="14" t="s">
        <v>36</v>
      </c>
      <c r="B18" s="13">
        <v>22</v>
      </c>
      <c r="C18" s="13">
        <v>22</v>
      </c>
      <c r="D18" s="13">
        <v>7</v>
      </c>
      <c r="E18" s="13">
        <v>11</v>
      </c>
      <c r="F18" s="13">
        <v>5</v>
      </c>
      <c r="G18" s="13">
        <v>23</v>
      </c>
      <c r="H18" s="13">
        <v>4</v>
      </c>
      <c r="I18" s="13">
        <v>0</v>
      </c>
      <c r="J18" s="13">
        <v>2</v>
      </c>
      <c r="K18" s="13">
        <v>10</v>
      </c>
      <c r="L18" s="11">
        <f t="shared" si="2"/>
        <v>106</v>
      </c>
    </row>
    <row r="19" spans="1:12" ht="17.25" customHeight="1">
      <c r="A19" s="14" t="s">
        <v>37</v>
      </c>
      <c r="B19" s="13">
        <v>18</v>
      </c>
      <c r="C19" s="13">
        <v>11</v>
      </c>
      <c r="D19" s="13">
        <v>8</v>
      </c>
      <c r="E19" s="13">
        <v>3</v>
      </c>
      <c r="F19" s="13">
        <v>7</v>
      </c>
      <c r="G19" s="13">
        <v>20</v>
      </c>
      <c r="H19" s="13">
        <v>4</v>
      </c>
      <c r="I19" s="13">
        <v>1</v>
      </c>
      <c r="J19" s="13">
        <v>2</v>
      </c>
      <c r="K19" s="13">
        <v>1</v>
      </c>
      <c r="L19" s="11">
        <f t="shared" si="2"/>
        <v>75</v>
      </c>
    </row>
    <row r="20" spans="1:12" ht="17.25" customHeight="1">
      <c r="A20" s="16" t="s">
        <v>22</v>
      </c>
      <c r="B20" s="11">
        <f>+B21+B22+B23</f>
        <v>172758</v>
      </c>
      <c r="C20" s="11">
        <f aca="true" t="shared" si="6" ref="C20:K20">+C21+C22+C23</f>
        <v>196783</v>
      </c>
      <c r="D20" s="11">
        <f t="shared" si="6"/>
        <v>218863</v>
      </c>
      <c r="E20" s="11">
        <f t="shared" si="6"/>
        <v>134574</v>
      </c>
      <c r="F20" s="11">
        <f t="shared" si="6"/>
        <v>144206</v>
      </c>
      <c r="G20" s="11">
        <f t="shared" si="6"/>
        <v>395963</v>
      </c>
      <c r="H20" s="11">
        <f t="shared" si="6"/>
        <v>134616</v>
      </c>
      <c r="I20" s="11">
        <f t="shared" si="6"/>
        <v>34490</v>
      </c>
      <c r="J20" s="11">
        <f t="shared" si="6"/>
        <v>84569</v>
      </c>
      <c r="K20" s="11">
        <f t="shared" si="6"/>
        <v>72801</v>
      </c>
      <c r="L20" s="11">
        <f t="shared" si="2"/>
        <v>1589623</v>
      </c>
    </row>
    <row r="21" spans="1:13" s="67" customFormat="1" ht="17.25" customHeight="1">
      <c r="A21" s="60" t="s">
        <v>23</v>
      </c>
      <c r="B21" s="75">
        <v>88775</v>
      </c>
      <c r="C21" s="75">
        <v>110636</v>
      </c>
      <c r="D21" s="75">
        <v>126137</v>
      </c>
      <c r="E21" s="75">
        <v>75026</v>
      </c>
      <c r="F21" s="75">
        <v>80054</v>
      </c>
      <c r="G21" s="75">
        <v>199400</v>
      </c>
      <c r="H21" s="75">
        <v>72434</v>
      </c>
      <c r="I21" s="75">
        <v>20713</v>
      </c>
      <c r="J21" s="75">
        <v>47666</v>
      </c>
      <c r="K21" s="75">
        <v>37166</v>
      </c>
      <c r="L21" s="76">
        <f t="shared" si="2"/>
        <v>858007</v>
      </c>
      <c r="M21" s="77"/>
    </row>
    <row r="22" spans="1:13" s="67" customFormat="1" ht="17.25" customHeight="1">
      <c r="A22" s="60" t="s">
        <v>24</v>
      </c>
      <c r="B22" s="75">
        <v>76454</v>
      </c>
      <c r="C22" s="75">
        <v>77585</v>
      </c>
      <c r="D22" s="75">
        <v>84907</v>
      </c>
      <c r="E22" s="75">
        <v>54509</v>
      </c>
      <c r="F22" s="75">
        <v>59266</v>
      </c>
      <c r="G22" s="75">
        <v>182575</v>
      </c>
      <c r="H22" s="75">
        <v>55542</v>
      </c>
      <c r="I22" s="75">
        <v>12312</v>
      </c>
      <c r="J22" s="75">
        <v>34182</v>
      </c>
      <c r="K22" s="75">
        <v>33082</v>
      </c>
      <c r="L22" s="76">
        <f t="shared" si="2"/>
        <v>670414</v>
      </c>
      <c r="M22" s="77"/>
    </row>
    <row r="23" spans="1:12" ht="17.25" customHeight="1">
      <c r="A23" s="12" t="s">
        <v>25</v>
      </c>
      <c r="B23" s="13">
        <v>7529</v>
      </c>
      <c r="C23" s="13">
        <v>8562</v>
      </c>
      <c r="D23" s="13">
        <v>7819</v>
      </c>
      <c r="E23" s="13">
        <v>5039</v>
      </c>
      <c r="F23" s="13">
        <v>4886</v>
      </c>
      <c r="G23" s="13">
        <v>13988</v>
      </c>
      <c r="H23" s="13">
        <v>6640</v>
      </c>
      <c r="I23" s="13">
        <v>1465</v>
      </c>
      <c r="J23" s="13">
        <v>2721</v>
      </c>
      <c r="K23" s="13">
        <v>2553</v>
      </c>
      <c r="L23" s="11">
        <f t="shared" si="2"/>
        <v>61202</v>
      </c>
    </row>
    <row r="24" spans="1:13" ht="17.25" customHeight="1">
      <c r="A24" s="16" t="s">
        <v>26</v>
      </c>
      <c r="B24" s="13">
        <f>+B25+B26</f>
        <v>119096</v>
      </c>
      <c r="C24" s="13">
        <f aca="true" t="shared" si="7" ref="C24:K24">+C25+C26</f>
        <v>169171</v>
      </c>
      <c r="D24" s="13">
        <f t="shared" si="7"/>
        <v>187776</v>
      </c>
      <c r="E24" s="13">
        <f t="shared" si="7"/>
        <v>111059</v>
      </c>
      <c r="F24" s="13">
        <f t="shared" si="7"/>
        <v>86111</v>
      </c>
      <c r="G24" s="13">
        <f t="shared" si="7"/>
        <v>177150</v>
      </c>
      <c r="H24" s="13">
        <f t="shared" si="7"/>
        <v>91547</v>
      </c>
      <c r="I24" s="13">
        <f t="shared" si="7"/>
        <v>31085</v>
      </c>
      <c r="J24" s="13">
        <f t="shared" si="7"/>
        <v>78231</v>
      </c>
      <c r="K24" s="13">
        <f t="shared" si="7"/>
        <v>53979</v>
      </c>
      <c r="L24" s="11">
        <f t="shared" si="2"/>
        <v>1105205</v>
      </c>
      <c r="M24" s="50"/>
    </row>
    <row r="25" spans="1:13" ht="17.25" customHeight="1">
      <c r="A25" s="12" t="s">
        <v>39</v>
      </c>
      <c r="B25" s="13">
        <v>79815</v>
      </c>
      <c r="C25" s="13">
        <v>118221</v>
      </c>
      <c r="D25" s="13">
        <v>129918</v>
      </c>
      <c r="E25" s="13">
        <v>79703</v>
      </c>
      <c r="F25" s="13">
        <v>56976</v>
      </c>
      <c r="G25" s="13">
        <v>121098</v>
      </c>
      <c r="H25" s="13">
        <v>62744</v>
      </c>
      <c r="I25" s="13">
        <v>23788</v>
      </c>
      <c r="J25" s="13">
        <v>52617</v>
      </c>
      <c r="K25" s="13">
        <v>35120</v>
      </c>
      <c r="L25" s="11">
        <f t="shared" si="2"/>
        <v>760000</v>
      </c>
      <c r="M25" s="49"/>
    </row>
    <row r="26" spans="1:13" ht="17.25" customHeight="1">
      <c r="A26" s="12" t="s">
        <v>40</v>
      </c>
      <c r="B26" s="13">
        <v>39281</v>
      </c>
      <c r="C26" s="13">
        <v>50950</v>
      </c>
      <c r="D26" s="13">
        <v>57858</v>
      </c>
      <c r="E26" s="13">
        <v>31356</v>
      </c>
      <c r="F26" s="13">
        <v>29135</v>
      </c>
      <c r="G26" s="13">
        <v>56052</v>
      </c>
      <c r="H26" s="13">
        <v>28803</v>
      </c>
      <c r="I26" s="13">
        <v>7297</v>
      </c>
      <c r="J26" s="13">
        <v>25614</v>
      </c>
      <c r="K26" s="13">
        <v>18859</v>
      </c>
      <c r="L26" s="11">
        <f t="shared" si="2"/>
        <v>345205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5523</v>
      </c>
      <c r="I27" s="11">
        <v>0</v>
      </c>
      <c r="J27" s="11">
        <v>0</v>
      </c>
      <c r="K27" s="11">
        <v>0</v>
      </c>
      <c r="L27" s="11">
        <f t="shared" si="2"/>
        <v>5523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63</v>
      </c>
      <c r="L29" s="11">
        <f t="shared" si="2"/>
        <v>63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16023.09</v>
      </c>
      <c r="I37" s="19">
        <v>0</v>
      </c>
      <c r="J37" s="19">
        <v>0</v>
      </c>
      <c r="K37" s="19">
        <v>0</v>
      </c>
      <c r="L37" s="23">
        <f>SUM(B37:K37)</f>
        <v>16023.09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1910285</v>
      </c>
      <c r="C49" s="22">
        <f aca="true" t="shared" si="11" ref="C49:H49">+C50+C62</f>
        <v>2765166.6500000004</v>
      </c>
      <c r="D49" s="22">
        <f t="shared" si="11"/>
        <v>3137250.68</v>
      </c>
      <c r="E49" s="22">
        <f t="shared" si="11"/>
        <v>1775091.01</v>
      </c>
      <c r="F49" s="22">
        <f t="shared" si="11"/>
        <v>1558976.6799999997</v>
      </c>
      <c r="G49" s="22">
        <f t="shared" si="11"/>
        <v>3314100.2800000003</v>
      </c>
      <c r="H49" s="22">
        <f t="shared" si="11"/>
        <v>1710528.11</v>
      </c>
      <c r="I49" s="22">
        <f>+I50+I62</f>
        <v>645204.94</v>
      </c>
      <c r="J49" s="22">
        <f>+J50+J62</f>
        <v>1076001.8199999998</v>
      </c>
      <c r="K49" s="22">
        <f>+K50+K62</f>
        <v>855905.9600000001</v>
      </c>
      <c r="L49" s="22">
        <f aca="true" t="shared" si="12" ref="L49:L62">SUM(B49:K49)</f>
        <v>18748511.130000003</v>
      </c>
    </row>
    <row r="50" spans="1:12" ht="17.25" customHeight="1">
      <c r="A50" s="16" t="s">
        <v>60</v>
      </c>
      <c r="B50" s="23">
        <f>SUM(B51:B61)</f>
        <v>1893514.91</v>
      </c>
      <c r="C50" s="23">
        <f aca="true" t="shared" si="13" ref="C50:K50">SUM(C51:C61)</f>
        <v>2742004.1000000006</v>
      </c>
      <c r="D50" s="23">
        <f t="shared" si="13"/>
        <v>3119275.62</v>
      </c>
      <c r="E50" s="23">
        <f t="shared" si="13"/>
        <v>1751988.18</v>
      </c>
      <c r="F50" s="23">
        <f t="shared" si="13"/>
        <v>1545696.2799999998</v>
      </c>
      <c r="G50" s="23">
        <f t="shared" si="13"/>
        <v>3292629.99</v>
      </c>
      <c r="H50" s="23">
        <f t="shared" si="13"/>
        <v>1694450.1400000001</v>
      </c>
      <c r="I50" s="23">
        <f t="shared" si="13"/>
        <v>645204.94</v>
      </c>
      <c r="J50" s="23">
        <f t="shared" si="13"/>
        <v>1062034.92</v>
      </c>
      <c r="K50" s="23">
        <f t="shared" si="13"/>
        <v>855905.9600000001</v>
      </c>
      <c r="L50" s="23">
        <f t="shared" si="12"/>
        <v>18602705.04</v>
      </c>
    </row>
    <row r="51" spans="1:12" ht="17.25" customHeight="1">
      <c r="A51" s="34" t="s">
        <v>61</v>
      </c>
      <c r="B51" s="23">
        <f aca="true" t="shared" si="14" ref="B51:H51">ROUND(B32*B7,2)</f>
        <v>1844149.09</v>
      </c>
      <c r="C51" s="23">
        <f t="shared" si="14"/>
        <v>2670367.16</v>
      </c>
      <c r="D51" s="23">
        <f t="shared" si="14"/>
        <v>3035584.89</v>
      </c>
      <c r="E51" s="23">
        <f t="shared" si="14"/>
        <v>1705320.19</v>
      </c>
      <c r="F51" s="23">
        <f t="shared" si="14"/>
        <v>1482825.16</v>
      </c>
      <c r="G51" s="23">
        <f t="shared" si="14"/>
        <v>3200372.75</v>
      </c>
      <c r="H51" s="23">
        <f t="shared" si="14"/>
        <v>1632252.81</v>
      </c>
      <c r="I51" s="23">
        <f>ROUND(I32*I7,2)</f>
        <v>645204.94</v>
      </c>
      <c r="J51" s="23">
        <f>ROUND(J32*J7,2)</f>
        <v>1032460.08</v>
      </c>
      <c r="K51" s="23">
        <f>ROUND(K32*K7,2)</f>
        <v>847362.55</v>
      </c>
      <c r="L51" s="23">
        <f t="shared" si="12"/>
        <v>18095899.62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16023.09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16023.09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6638.81</v>
      </c>
      <c r="L59" s="23">
        <f t="shared" si="12"/>
        <v>6638.81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16770.09</v>
      </c>
      <c r="C62" s="36">
        <v>23162.55</v>
      </c>
      <c r="D62" s="36">
        <v>17975.06</v>
      </c>
      <c r="E62" s="36">
        <v>23102.83</v>
      </c>
      <c r="F62" s="36">
        <v>13280.4</v>
      </c>
      <c r="G62" s="36">
        <v>21470.29</v>
      </c>
      <c r="H62" s="36">
        <v>16077.97</v>
      </c>
      <c r="I62" s="19">
        <v>0</v>
      </c>
      <c r="J62" s="36">
        <v>13966.9</v>
      </c>
      <c r="K62" s="19">
        <v>0</v>
      </c>
      <c r="L62" s="36">
        <f t="shared" si="12"/>
        <v>145806.09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-343562.74</v>
      </c>
      <c r="C66" s="35">
        <f t="shared" si="15"/>
        <v>-240545.35</v>
      </c>
      <c r="D66" s="35">
        <f t="shared" si="15"/>
        <v>-268417.4</v>
      </c>
      <c r="E66" s="35">
        <f t="shared" si="15"/>
        <v>-352152.81999999995</v>
      </c>
      <c r="F66" s="35">
        <f t="shared" si="15"/>
        <v>-353046.83</v>
      </c>
      <c r="G66" s="35">
        <f t="shared" si="15"/>
        <v>-406344.51</v>
      </c>
      <c r="H66" s="35">
        <f t="shared" si="15"/>
        <v>-182630.32</v>
      </c>
      <c r="I66" s="35">
        <f t="shared" si="15"/>
        <v>-102436.58</v>
      </c>
      <c r="J66" s="35">
        <f t="shared" si="15"/>
        <v>-82242</v>
      </c>
      <c r="K66" s="35">
        <f t="shared" si="15"/>
        <v>-71086.54</v>
      </c>
      <c r="L66" s="35">
        <f aca="true" t="shared" si="16" ref="L66:L116">SUM(B66:K66)</f>
        <v>-2402465.0900000003</v>
      </c>
    </row>
    <row r="67" spans="1:12" ht="18.75" customHeight="1">
      <c r="A67" s="16" t="s">
        <v>73</v>
      </c>
      <c r="B67" s="35">
        <f aca="true" t="shared" si="17" ref="B67:K67">B68+B69+B70+B71+B72+B73</f>
        <v>-327524.32</v>
      </c>
      <c r="C67" s="35">
        <f t="shared" si="17"/>
        <v>-217242.69</v>
      </c>
      <c r="D67" s="35">
        <f t="shared" si="17"/>
        <v>-245339.65</v>
      </c>
      <c r="E67" s="35">
        <f t="shared" si="17"/>
        <v>-336718.07999999996</v>
      </c>
      <c r="F67" s="35">
        <f t="shared" si="17"/>
        <v>-338374.2</v>
      </c>
      <c r="G67" s="35">
        <f t="shared" si="17"/>
        <v>-371522.93</v>
      </c>
      <c r="H67" s="35">
        <f t="shared" si="17"/>
        <v>-166804</v>
      </c>
      <c r="I67" s="35">
        <f t="shared" si="17"/>
        <v>-34384</v>
      </c>
      <c r="J67" s="35">
        <f t="shared" si="17"/>
        <v>-70772</v>
      </c>
      <c r="K67" s="35">
        <f t="shared" si="17"/>
        <v>-63168</v>
      </c>
      <c r="L67" s="35">
        <f t="shared" si="16"/>
        <v>-2171849.87</v>
      </c>
    </row>
    <row r="68" spans="1:13" s="67" customFormat="1" ht="18.75" customHeight="1">
      <c r="A68" s="60" t="s">
        <v>144</v>
      </c>
      <c r="B68" s="63">
        <f>-ROUND(B9*$D$3,2)</f>
        <v>-149916</v>
      </c>
      <c r="C68" s="63">
        <f aca="true" t="shared" si="18" ref="C68:J68">-ROUND(C9*$D$3,2)</f>
        <v>-212148</v>
      </c>
      <c r="D68" s="63">
        <f t="shared" si="18"/>
        <v>-193292</v>
      </c>
      <c r="E68" s="63">
        <f t="shared" si="18"/>
        <v>-133456</v>
      </c>
      <c r="F68" s="63">
        <f t="shared" si="18"/>
        <v>-82472</v>
      </c>
      <c r="G68" s="63">
        <f t="shared" si="18"/>
        <v>-187068</v>
      </c>
      <c r="H68" s="63">
        <f t="shared" si="18"/>
        <v>-166804</v>
      </c>
      <c r="I68" s="63">
        <f t="shared" si="18"/>
        <v>-34384</v>
      </c>
      <c r="J68" s="63">
        <f t="shared" si="18"/>
        <v>-70772</v>
      </c>
      <c r="K68" s="63">
        <f>-ROUND((K9+K29)*$D$3,2)</f>
        <v>-63168</v>
      </c>
      <c r="L68" s="63">
        <f t="shared" si="16"/>
        <v>-1293480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-1236</v>
      </c>
      <c r="C70" s="35">
        <v>-320</v>
      </c>
      <c r="D70" s="35">
        <v>-528</v>
      </c>
      <c r="E70" s="35">
        <v>-1100</v>
      </c>
      <c r="F70" s="35">
        <v>-1136</v>
      </c>
      <c r="G70" s="35">
        <v>-604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-4924</v>
      </c>
    </row>
    <row r="71" spans="1:12" ht="18.75" customHeight="1">
      <c r="A71" s="12" t="s">
        <v>76</v>
      </c>
      <c r="B71" s="35">
        <v>-1232</v>
      </c>
      <c r="C71" s="35">
        <v>-644</v>
      </c>
      <c r="D71" s="35">
        <v>-560</v>
      </c>
      <c r="E71" s="35">
        <v>-700</v>
      </c>
      <c r="F71" s="35">
        <v>-476</v>
      </c>
      <c r="G71" s="35">
        <v>-84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-3696</v>
      </c>
    </row>
    <row r="72" spans="1:12" ht="18.75" customHeight="1">
      <c r="A72" s="12" t="s">
        <v>77</v>
      </c>
      <c r="B72" s="35">
        <v>-175140.32</v>
      </c>
      <c r="C72" s="35">
        <v>-4130.69</v>
      </c>
      <c r="D72" s="35">
        <v>-50959.65</v>
      </c>
      <c r="E72" s="35">
        <v>-201462.08</v>
      </c>
      <c r="F72" s="35">
        <v>-254290.2</v>
      </c>
      <c r="G72" s="35">
        <v>-183766.93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-869749.8699999999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-16038.42</v>
      </c>
      <c r="C74" s="63">
        <f t="shared" si="19"/>
        <v>-23302.66</v>
      </c>
      <c r="D74" s="35">
        <f t="shared" si="19"/>
        <v>-23077.75</v>
      </c>
      <c r="E74" s="63">
        <f t="shared" si="19"/>
        <v>-15434.74</v>
      </c>
      <c r="F74" s="35">
        <f t="shared" si="19"/>
        <v>-14672.63</v>
      </c>
      <c r="G74" s="35">
        <f t="shared" si="19"/>
        <v>-34821.58</v>
      </c>
      <c r="H74" s="63">
        <f t="shared" si="19"/>
        <v>-15826.32</v>
      </c>
      <c r="I74" s="35">
        <f t="shared" si="19"/>
        <v>-68052.58</v>
      </c>
      <c r="J74" s="63">
        <f t="shared" si="19"/>
        <v>-11470</v>
      </c>
      <c r="K74" s="63">
        <f t="shared" si="19"/>
        <v>-7918.54</v>
      </c>
      <c r="L74" s="63">
        <f t="shared" si="16"/>
        <v>-230615.22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35">
        <f t="shared" si="16"/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19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35">
        <v>-1000</v>
      </c>
      <c r="G91" s="63">
        <v>-2500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-3500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1566722.26</v>
      </c>
      <c r="C114" s="24">
        <f t="shared" si="20"/>
        <v>2524621.3000000003</v>
      </c>
      <c r="D114" s="24">
        <f t="shared" si="20"/>
        <v>2868833.2800000003</v>
      </c>
      <c r="E114" s="24">
        <f t="shared" si="20"/>
        <v>1422938.1900000002</v>
      </c>
      <c r="F114" s="24">
        <f t="shared" si="20"/>
        <v>1205929.8499999999</v>
      </c>
      <c r="G114" s="24">
        <f t="shared" si="20"/>
        <v>2907755.77</v>
      </c>
      <c r="H114" s="24">
        <f t="shared" si="20"/>
        <v>1527897.79</v>
      </c>
      <c r="I114" s="24">
        <f>+I115+I116</f>
        <v>542768.36</v>
      </c>
      <c r="J114" s="24">
        <f>+J115+J116</f>
        <v>993759.82</v>
      </c>
      <c r="K114" s="24">
        <f>+K115+K116</f>
        <v>784819.42</v>
      </c>
      <c r="L114" s="45">
        <f t="shared" si="16"/>
        <v>16346046.040000001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1549952.17</v>
      </c>
      <c r="C115" s="24">
        <f t="shared" si="21"/>
        <v>2501458.7500000005</v>
      </c>
      <c r="D115" s="24">
        <f t="shared" si="21"/>
        <v>2850858.22</v>
      </c>
      <c r="E115" s="24">
        <f t="shared" si="21"/>
        <v>1399835.36</v>
      </c>
      <c r="F115" s="24">
        <f t="shared" si="21"/>
        <v>1192649.45</v>
      </c>
      <c r="G115" s="24">
        <f t="shared" si="21"/>
        <v>2886285.48</v>
      </c>
      <c r="H115" s="24">
        <f t="shared" si="21"/>
        <v>1511819.82</v>
      </c>
      <c r="I115" s="24">
        <f t="shared" si="21"/>
        <v>542768.36</v>
      </c>
      <c r="J115" s="24">
        <f t="shared" si="21"/>
        <v>979792.9199999999</v>
      </c>
      <c r="K115" s="24">
        <f t="shared" si="21"/>
        <v>784819.42</v>
      </c>
      <c r="L115" s="45">
        <f t="shared" si="16"/>
        <v>16200239.950000001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16770.09</v>
      </c>
      <c r="C116" s="24">
        <f t="shared" si="22"/>
        <v>23162.55</v>
      </c>
      <c r="D116" s="24">
        <f t="shared" si="22"/>
        <v>17975.06</v>
      </c>
      <c r="E116" s="24">
        <f t="shared" si="22"/>
        <v>23102.83</v>
      </c>
      <c r="F116" s="24">
        <f t="shared" si="22"/>
        <v>13280.4</v>
      </c>
      <c r="G116" s="24">
        <f t="shared" si="22"/>
        <v>21470.29</v>
      </c>
      <c r="H116" s="24">
        <f t="shared" si="22"/>
        <v>16077.97</v>
      </c>
      <c r="I116" s="19">
        <f t="shared" si="22"/>
        <v>0</v>
      </c>
      <c r="J116" s="24">
        <f t="shared" si="22"/>
        <v>13966.9</v>
      </c>
      <c r="K116" s="24">
        <f t="shared" si="22"/>
        <v>0</v>
      </c>
      <c r="L116" s="45">
        <f t="shared" si="16"/>
        <v>145806.09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16346046.050000003</v>
      </c>
      <c r="M122" s="51"/>
    </row>
    <row r="123" spans="1:12" ht="18.75" customHeight="1">
      <c r="A123" s="26" t="s">
        <v>123</v>
      </c>
      <c r="B123" s="27">
        <v>201366.96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201366.96</v>
      </c>
    </row>
    <row r="124" spans="1:12" ht="18.75" customHeight="1">
      <c r="A124" s="26" t="s">
        <v>124</v>
      </c>
      <c r="B124" s="27">
        <v>1365355.3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1365355.3</v>
      </c>
    </row>
    <row r="125" spans="1:12" ht="18.75" customHeight="1">
      <c r="A125" s="26" t="s">
        <v>125</v>
      </c>
      <c r="B125" s="38">
        <v>0</v>
      </c>
      <c r="C125" s="27">
        <v>2524621.29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2524621.29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2669273.21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2669273.21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199560.08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199560.08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1408708.8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1408708.8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14229.38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14229.38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429915.98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429915.98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87258.81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87258.81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688755.06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688755.06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848022.54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848022.54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68347.06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68347.06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380479.73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380479.73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422045.46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422045.46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1188860.99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1188860.99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528858.48</v>
      </c>
      <c r="I139" s="38">
        <v>0</v>
      </c>
      <c r="J139" s="38">
        <v>0</v>
      </c>
      <c r="K139" s="38">
        <v>0</v>
      </c>
      <c r="L139" s="39">
        <f t="shared" si="23"/>
        <v>528858.48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999039.32</v>
      </c>
      <c r="I140" s="38">
        <v>0</v>
      </c>
      <c r="J140" s="38">
        <v>0</v>
      </c>
      <c r="K140" s="38">
        <v>0</v>
      </c>
      <c r="L140" s="39">
        <f t="shared" si="23"/>
        <v>999039.32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542768.36</v>
      </c>
      <c r="J141" s="38">
        <v>0</v>
      </c>
      <c r="K141" s="38">
        <v>0</v>
      </c>
      <c r="L141" s="39">
        <f t="shared" si="23"/>
        <v>542768.36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993759.82</v>
      </c>
      <c r="K142" s="18">
        <v>0</v>
      </c>
      <c r="L142" s="39">
        <f t="shared" si="23"/>
        <v>993759.82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784819.42</v>
      </c>
      <c r="L143" s="42">
        <f t="shared" si="23"/>
        <v>784819.42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993759.82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2018-12-17T16:59:48Z</dcterms:modified>
  <cp:category/>
  <cp:version/>
  <cp:contentType/>
  <cp:contentStatus/>
</cp:coreProperties>
</file>