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<sst xmlns="http://schemas.openxmlformats.org/spreadsheetml/2006/main" count="147" uniqueCount="147">
  <si>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</si>
  <si>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</si>
  <si>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</si>
  <si>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</si>
  <si>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</si>
  <si>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</si>
  <si>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</si>
  <si>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</si>
  <si>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</si>
  <si>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</si>
  <si>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</si>
  <si>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</si>
  <si>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</si>
  <si>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</si>
  <si>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</si>
  <si>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</si>
  <si>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</si>
  <si>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</si>
  <si>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</si>
  <si>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</si>
  <si>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</si>
  <si>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</si>
  <si>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</si>
  <si>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</si>
  <si>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</si>
  <si>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</si>
  <si>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</si>
  <si>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</si>
  <si>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</si>
  <si>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</si>
  <si>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</si>
  <si>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</si>
  <si>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</si>
  <si>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</si>
  <si>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</si>
  <si>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</si>
  <si>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</si>
  <si>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</si>
  <si>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</si>
  <si>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</si>
  <si>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</si>
  <si>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</si>
  <si>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</si>
  <si>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</si>
  <si>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</si>
  <si>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</si>
  <si>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</si>
  <si>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</si>
  <si>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</si>
  <si>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</si>
  <si>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</si>
  <si>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</si>
  <si>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</si>
  <si>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</si>
  <si>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</si>
  <si>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</si>
  <si>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</si>
  <si>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</si>
  <si>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</si>
  <si>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</si>
  <si>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</si>
  <si>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</si>
  <si>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</si>
  <si>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</si>
  <si>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</si>
  <si>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</si>
  <si>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</si>
  <si>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</si>
  <si>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</si>
  <si>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</si>
  <si>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</si>
  <si>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</si>
  <si>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</si>
  <si>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</si>
  <si>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</si>
  <si>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</si>
  <si>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</si>
  <si>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</si>
  <si>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</si>
  <si>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</si>
  <si>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</si>
  <si>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</si>
  <si>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</si>
  <si>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</si>
  <si>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</si>
  <si>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</si>
  <si>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</si>
  <si>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</si>
  <si>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</si>
  <si>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</si>
  <si>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</si>
  <si>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</si>
  <si>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</si>
  <si>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</si>
  <si>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</si>
  <si>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</si>
  <si>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</si>
  <si>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</si>
  <si>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</si>
  <si>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</si>
  <si>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</si>
  <si>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</si>
  <si>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</si>
  <si>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</si>
  <si>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</si>
  <si>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</si>
  <si>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</si>
  <si>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</si>
  <si>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</si>
  <si>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</si>
  <si>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</si>
  <si>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</si>
  <si>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</si>
  <si>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</si>
  <si>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</si>
  <si>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</si>
  <si>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</si>
  <si>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</si>
  <si>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</si>
  <si>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</si>
  <si>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</si>
  <si>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</si>
  <si>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</si>
  <si>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</si>
  <si>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</si>
  <si>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</si>
  <si>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</si>
  <si>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</si>
  <si>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</si>
  <si>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</si>
  <si>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</si>
  <si>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</si>
  <si>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</si>
  <si>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</si>
  <si>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</si>
  <si>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</si>
  <si>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</si>
  <si>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</si>
  <si>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</si>
  <si>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</si>
  <si>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</si>
  <si>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</si>
  <si>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</si>
  <si>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</si>
  <si>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</si>
  <si>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</si>
  <si>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10/12/18 - VENCIMENTO 17/12/18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</si>
</sst>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574095</v>
      </c>
      <c r="C7" s="9">
        <f t="shared" si="0"/>
        <v>752619</v>
      </c>
      <c r="D7" s="9">
        <f t="shared" si="0"/>
        <v>781465</v>
      </c>
      <c r="E7" s="9">
        <f t="shared" si="0"/>
        <v>495149</v>
      </c>
      <c r="F7" s="9">
        <f t="shared" si="0"/>
        <v>431098</v>
      </c>
      <c r="G7" s="9">
        <f t="shared" si="0"/>
        <v>1120646</v>
      </c>
      <c r="H7" s="9">
        <f t="shared" si="0"/>
        <v>498948</v>
      </c>
      <c r="I7" s="9">
        <f t="shared" si="0"/>
        <v>122211</v>
      </c>
      <c r="J7" s="9">
        <f t="shared" si="0"/>
        <v>311128</v>
      </c>
      <c r="K7" s="9">
        <f t="shared" si="0"/>
        <v>263837</v>
      </c>
      <c r="L7" s="9">
        <f t="shared" si="0"/>
        <v>5351196</v>
      </c>
      <c r="M7" s="49"/>
    </row>
    <row r="8" spans="1:12" ht="17.25" customHeight="1">
      <c r="A8" s="10" t="s">
        <v>38</v>
      </c>
      <c r="B8" s="11">
        <f>B9+B12+B16</f>
        <v>286881</v>
      </c>
      <c r="C8" s="11">
        <f aca="true" t="shared" si="1" ref="C8:K8">C9+C12+C16</f>
        <v>388263</v>
      </c>
      <c r="D8" s="11">
        <f t="shared" si="1"/>
        <v>373334</v>
      </c>
      <c r="E8" s="11">
        <f t="shared" si="1"/>
        <v>253448</v>
      </c>
      <c r="F8" s="11">
        <f t="shared" si="1"/>
        <v>202049</v>
      </c>
      <c r="G8" s="11">
        <f t="shared" si="1"/>
        <v>554629</v>
      </c>
      <c r="H8" s="11">
        <f t="shared" si="1"/>
        <v>270059</v>
      </c>
      <c r="I8" s="11">
        <f t="shared" si="1"/>
        <v>56144</v>
      </c>
      <c r="J8" s="11">
        <f t="shared" si="1"/>
        <v>149037</v>
      </c>
      <c r="K8" s="11">
        <f t="shared" si="1"/>
        <v>136215</v>
      </c>
      <c r="L8" s="11">
        <f aca="true" t="shared" si="2" ref="L8:L29">SUM(B8:K8)</f>
        <v>2670059</v>
      </c>
    </row>
    <row r="9" spans="1:12" ht="17.25" customHeight="1">
      <c r="A9" s="15" t="s">
        <v>16</v>
      </c>
      <c r="B9" s="13">
        <f>+B10+B11</f>
        <v>38993</v>
      </c>
      <c r="C9" s="13">
        <f aca="true" t="shared" si="3" ref="C9:K9">+C10+C11</f>
        <v>58089</v>
      </c>
      <c r="D9" s="13">
        <f t="shared" si="3"/>
        <v>53075</v>
      </c>
      <c r="E9" s="13">
        <f t="shared" si="3"/>
        <v>35557</v>
      </c>
      <c r="F9" s="13">
        <f t="shared" si="3"/>
        <v>22893</v>
      </c>
      <c r="G9" s="13">
        <f t="shared" si="3"/>
        <v>51445</v>
      </c>
      <c r="H9" s="13">
        <f t="shared" si="3"/>
        <v>43990</v>
      </c>
      <c r="I9" s="13">
        <f t="shared" si="3"/>
        <v>9523</v>
      </c>
      <c r="J9" s="13">
        <f t="shared" si="3"/>
        <v>19105</v>
      </c>
      <c r="K9" s="13">
        <f t="shared" si="3"/>
        <v>17100</v>
      </c>
      <c r="L9" s="11">
        <f t="shared" si="2"/>
        <v>349770</v>
      </c>
    </row>
    <row r="10" spans="1:12" ht="17.25" customHeight="1">
      <c r="A10" s="29" t="s">
        <v>17</v>
      </c>
      <c r="B10" s="13">
        <v>38993</v>
      </c>
      <c r="C10" s="13">
        <v>58089</v>
      </c>
      <c r="D10" s="13">
        <v>53075</v>
      </c>
      <c r="E10" s="13">
        <v>35557</v>
      </c>
      <c r="F10" s="13">
        <v>22893</v>
      </c>
      <c r="G10" s="13">
        <v>51445</v>
      </c>
      <c r="H10" s="13">
        <v>43990</v>
      </c>
      <c r="I10" s="13">
        <v>9523</v>
      </c>
      <c r="J10" s="13">
        <v>19105</v>
      </c>
      <c r="K10" s="13">
        <v>17100</v>
      </c>
      <c r="L10" s="11">
        <f t="shared" si="2"/>
        <v>349770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237404</v>
      </c>
      <c r="C12" s="17">
        <f t="shared" si="4"/>
        <v>315737</v>
      </c>
      <c r="D12" s="17">
        <f t="shared" si="4"/>
        <v>307214</v>
      </c>
      <c r="E12" s="17">
        <f t="shared" si="4"/>
        <v>208976</v>
      </c>
      <c r="F12" s="17">
        <f t="shared" si="4"/>
        <v>169825</v>
      </c>
      <c r="G12" s="17">
        <f t="shared" si="4"/>
        <v>477739</v>
      </c>
      <c r="H12" s="17">
        <f t="shared" si="4"/>
        <v>216314</v>
      </c>
      <c r="I12" s="17">
        <f t="shared" si="4"/>
        <v>44252</v>
      </c>
      <c r="J12" s="17">
        <f t="shared" si="4"/>
        <v>124397</v>
      </c>
      <c r="K12" s="17">
        <f t="shared" si="4"/>
        <v>113684</v>
      </c>
      <c r="L12" s="11">
        <f t="shared" si="2"/>
        <v>2215542</v>
      </c>
    </row>
    <row r="13" spans="1:14" s="67" customFormat="1" ht="17.25" customHeight="1">
      <c r="A13" s="74" t="s">
        <v>19</v>
      </c>
      <c r="B13" s="75">
        <v>109016</v>
      </c>
      <c r="C13" s="75">
        <v>153562</v>
      </c>
      <c r="D13" s="75">
        <v>156130</v>
      </c>
      <c r="E13" s="75">
        <v>101429</v>
      </c>
      <c r="F13" s="75">
        <v>83002</v>
      </c>
      <c r="G13" s="75">
        <v>216946</v>
      </c>
      <c r="H13" s="75">
        <v>96043</v>
      </c>
      <c r="I13" s="75">
        <v>23583</v>
      </c>
      <c r="J13" s="75">
        <v>62608</v>
      </c>
      <c r="K13" s="75">
        <v>51686</v>
      </c>
      <c r="L13" s="76">
        <f t="shared" si="2"/>
        <v>1054005</v>
      </c>
      <c r="M13" s="77"/>
      <c r="N13" s="78"/>
    </row>
    <row r="14" spans="1:13" s="67" customFormat="1" ht="17.25" customHeight="1">
      <c r="A14" s="74" t="s">
        <v>20</v>
      </c>
      <c r="B14" s="75">
        <v>114645</v>
      </c>
      <c r="C14" s="75">
        <v>142386</v>
      </c>
      <c r="D14" s="75">
        <v>136230</v>
      </c>
      <c r="E14" s="75">
        <v>95443</v>
      </c>
      <c r="F14" s="75">
        <v>78638</v>
      </c>
      <c r="G14" s="75">
        <v>237342</v>
      </c>
      <c r="H14" s="75">
        <v>103142</v>
      </c>
      <c r="I14" s="75">
        <v>17577</v>
      </c>
      <c r="J14" s="75">
        <v>56653</v>
      </c>
      <c r="K14" s="75">
        <v>56028</v>
      </c>
      <c r="L14" s="76">
        <f t="shared" si="2"/>
        <v>1038084</v>
      </c>
      <c r="M14" s="77"/>
    </row>
    <row r="15" spans="1:12" ht="17.25" customHeight="1">
      <c r="A15" s="14" t="s">
        <v>21</v>
      </c>
      <c r="B15" s="13">
        <v>13743</v>
      </c>
      <c r="C15" s="13">
        <v>19789</v>
      </c>
      <c r="D15" s="13">
        <v>14854</v>
      </c>
      <c r="E15" s="13">
        <v>12104</v>
      </c>
      <c r="F15" s="13">
        <v>8185</v>
      </c>
      <c r="G15" s="13">
        <v>23451</v>
      </c>
      <c r="H15" s="13">
        <v>17129</v>
      </c>
      <c r="I15" s="13">
        <v>3092</v>
      </c>
      <c r="J15" s="13">
        <v>5136</v>
      </c>
      <c r="K15" s="13">
        <v>5970</v>
      </c>
      <c r="L15" s="11">
        <f t="shared" si="2"/>
        <v>123453</v>
      </c>
    </row>
    <row r="16" spans="1:12" ht="17.25" customHeight="1">
      <c r="A16" s="15" t="s">
        <v>34</v>
      </c>
      <c r="B16" s="13">
        <f>B17+B18+B19</f>
        <v>10484</v>
      </c>
      <c r="C16" s="13">
        <f aca="true" t="shared" si="5" ref="C16:K16">C17+C18+C19</f>
        <v>14437</v>
      </c>
      <c r="D16" s="13">
        <f t="shared" si="5"/>
        <v>13045</v>
      </c>
      <c r="E16" s="13">
        <f t="shared" si="5"/>
        <v>8915</v>
      </c>
      <c r="F16" s="13">
        <f t="shared" si="5"/>
        <v>9331</v>
      </c>
      <c r="G16" s="13">
        <f t="shared" si="5"/>
        <v>25445</v>
      </c>
      <c r="H16" s="13">
        <f t="shared" si="5"/>
        <v>9755</v>
      </c>
      <c r="I16" s="13">
        <f t="shared" si="5"/>
        <v>2369</v>
      </c>
      <c r="J16" s="13">
        <f t="shared" si="5"/>
        <v>5535</v>
      </c>
      <c r="K16" s="13">
        <f t="shared" si="5"/>
        <v>5431</v>
      </c>
      <c r="L16" s="11">
        <f t="shared" si="2"/>
        <v>104747</v>
      </c>
    </row>
    <row r="17" spans="1:12" ht="17.25" customHeight="1">
      <c r="A17" s="14" t="s">
        <v>35</v>
      </c>
      <c r="B17" s="13">
        <v>10454</v>
      </c>
      <c r="C17" s="13">
        <v>14418</v>
      </c>
      <c r="D17" s="13">
        <v>13033</v>
      </c>
      <c r="E17" s="13">
        <v>8902</v>
      </c>
      <c r="F17" s="13">
        <v>9317</v>
      </c>
      <c r="G17" s="13">
        <v>25398</v>
      </c>
      <c r="H17" s="13">
        <v>9742</v>
      </c>
      <c r="I17" s="13">
        <v>2367</v>
      </c>
      <c r="J17" s="13">
        <v>5534</v>
      </c>
      <c r="K17" s="13">
        <v>5421</v>
      </c>
      <c r="L17" s="11">
        <f t="shared" si="2"/>
        <v>104586</v>
      </c>
    </row>
    <row r="18" spans="1:12" ht="17.25" customHeight="1">
      <c r="A18" s="14" t="s">
        <v>36</v>
      </c>
      <c r="B18" s="13">
        <v>16</v>
      </c>
      <c r="C18" s="13">
        <v>10</v>
      </c>
      <c r="D18" s="13">
        <v>9</v>
      </c>
      <c r="E18" s="13">
        <v>10</v>
      </c>
      <c r="F18" s="13">
        <v>6</v>
      </c>
      <c r="G18" s="13">
        <v>27</v>
      </c>
      <c r="H18" s="13">
        <v>9</v>
      </c>
      <c r="I18" s="13">
        <v>1</v>
      </c>
      <c r="J18" s="13">
        <v>1</v>
      </c>
      <c r="K18" s="13">
        <v>10</v>
      </c>
      <c r="L18" s="11">
        <f t="shared" si="2"/>
        <v>99</v>
      </c>
    </row>
    <row r="19" spans="1:12" ht="17.25" customHeight="1">
      <c r="A19" s="14" t="s">
        <v>37</v>
      </c>
      <c r="B19" s="13">
        <v>14</v>
      </c>
      <c r="C19" s="13">
        <v>9</v>
      </c>
      <c r="D19" s="13">
        <v>3</v>
      </c>
      <c r="E19" s="13">
        <v>3</v>
      </c>
      <c r="F19" s="13">
        <v>8</v>
      </c>
      <c r="G19" s="13">
        <v>20</v>
      </c>
      <c r="H19" s="13">
        <v>4</v>
      </c>
      <c r="I19" s="13">
        <v>1</v>
      </c>
      <c r="J19" s="13">
        <v>0</v>
      </c>
      <c r="K19" s="13">
        <v>0</v>
      </c>
      <c r="L19" s="11">
        <f t="shared" si="2"/>
        <v>62</v>
      </c>
    </row>
    <row r="20" spans="1:12" ht="17.25" customHeight="1">
      <c r="A20" s="16" t="s">
        <v>22</v>
      </c>
      <c r="B20" s="11">
        <f>+B21+B22+B23</f>
        <v>167823</v>
      </c>
      <c r="C20" s="11">
        <f aca="true" t="shared" si="6" ref="C20:K20">+C21+C22+C23</f>
        <v>193961</v>
      </c>
      <c r="D20" s="11">
        <f t="shared" si="6"/>
        <v>215573</v>
      </c>
      <c r="E20" s="11">
        <f t="shared" si="6"/>
        <v>130378</v>
      </c>
      <c r="F20" s="11">
        <f t="shared" si="6"/>
        <v>142616</v>
      </c>
      <c r="G20" s="11">
        <f t="shared" si="6"/>
        <v>388413</v>
      </c>
      <c r="H20" s="11">
        <f t="shared" si="6"/>
        <v>131339</v>
      </c>
      <c r="I20" s="11">
        <f t="shared" si="6"/>
        <v>34004</v>
      </c>
      <c r="J20" s="11">
        <f t="shared" si="6"/>
        <v>82791</v>
      </c>
      <c r="K20" s="11">
        <f t="shared" si="6"/>
        <v>72156</v>
      </c>
      <c r="L20" s="11">
        <f t="shared" si="2"/>
        <v>1559054</v>
      </c>
    </row>
    <row r="21" spans="1:13" s="67" customFormat="1" ht="17.25" customHeight="1">
      <c r="A21" s="60" t="s">
        <v>23</v>
      </c>
      <c r="B21" s="75">
        <v>85460</v>
      </c>
      <c r="C21" s="75">
        <v>108088</v>
      </c>
      <c r="D21" s="75">
        <v>124050</v>
      </c>
      <c r="E21" s="75">
        <v>72070</v>
      </c>
      <c r="F21" s="75">
        <v>78593</v>
      </c>
      <c r="G21" s="75">
        <v>195135</v>
      </c>
      <c r="H21" s="75">
        <v>70104</v>
      </c>
      <c r="I21" s="75">
        <v>20122</v>
      </c>
      <c r="J21" s="75">
        <v>46695</v>
      </c>
      <c r="K21" s="75">
        <v>36770</v>
      </c>
      <c r="L21" s="76">
        <f t="shared" si="2"/>
        <v>837087</v>
      </c>
      <c r="M21" s="77"/>
    </row>
    <row r="22" spans="1:13" s="67" customFormat="1" ht="17.25" customHeight="1">
      <c r="A22" s="60" t="s">
        <v>24</v>
      </c>
      <c r="B22" s="75">
        <v>75224</v>
      </c>
      <c r="C22" s="75">
        <v>77389</v>
      </c>
      <c r="D22" s="75">
        <v>83798</v>
      </c>
      <c r="E22" s="75">
        <v>53274</v>
      </c>
      <c r="F22" s="75">
        <v>59183</v>
      </c>
      <c r="G22" s="75">
        <v>179243</v>
      </c>
      <c r="H22" s="75">
        <v>54722</v>
      </c>
      <c r="I22" s="75">
        <v>12356</v>
      </c>
      <c r="J22" s="75">
        <v>33507</v>
      </c>
      <c r="K22" s="75">
        <v>32720</v>
      </c>
      <c r="L22" s="76">
        <f t="shared" si="2"/>
        <v>661416</v>
      </c>
      <c r="M22" s="77"/>
    </row>
    <row r="23" spans="1:12" ht="17.25" customHeight="1">
      <c r="A23" s="12" t="s">
        <v>25</v>
      </c>
      <c r="B23" s="13">
        <v>7139</v>
      </c>
      <c r="C23" s="13">
        <v>8484</v>
      </c>
      <c r="D23" s="13">
        <v>7725</v>
      </c>
      <c r="E23" s="13">
        <v>5034</v>
      </c>
      <c r="F23" s="13">
        <v>4840</v>
      </c>
      <c r="G23" s="13">
        <v>14035</v>
      </c>
      <c r="H23" s="13">
        <v>6513</v>
      </c>
      <c r="I23" s="13">
        <v>1526</v>
      </c>
      <c r="J23" s="13">
        <v>2589</v>
      </c>
      <c r="K23" s="13">
        <v>2666</v>
      </c>
      <c r="L23" s="11">
        <f t="shared" si="2"/>
        <v>60551</v>
      </c>
    </row>
    <row r="24" spans="1:13" ht="17.25" customHeight="1">
      <c r="A24" s="16" t="s">
        <v>26</v>
      </c>
      <c r="B24" s="13">
        <f>+B25+B26</f>
        <v>119391</v>
      </c>
      <c r="C24" s="13">
        <f aca="true" t="shared" si="7" ref="C24:K24">+C25+C26</f>
        <v>170395</v>
      </c>
      <c r="D24" s="13">
        <f t="shared" si="7"/>
        <v>192558</v>
      </c>
      <c r="E24" s="13">
        <f t="shared" si="7"/>
        <v>111323</v>
      </c>
      <c r="F24" s="13">
        <f t="shared" si="7"/>
        <v>86433</v>
      </c>
      <c r="G24" s="13">
        <f t="shared" si="7"/>
        <v>177604</v>
      </c>
      <c r="H24" s="13">
        <f t="shared" si="7"/>
        <v>92137</v>
      </c>
      <c r="I24" s="13">
        <f t="shared" si="7"/>
        <v>32063</v>
      </c>
      <c r="J24" s="13">
        <f t="shared" si="7"/>
        <v>79300</v>
      </c>
      <c r="K24" s="13">
        <f t="shared" si="7"/>
        <v>55466</v>
      </c>
      <c r="L24" s="11">
        <f t="shared" si="2"/>
        <v>1116670</v>
      </c>
      <c r="M24" s="50"/>
    </row>
    <row r="25" spans="1:13" ht="17.25" customHeight="1">
      <c r="A25" s="12" t="s">
        <v>39</v>
      </c>
      <c r="B25" s="13">
        <v>80162</v>
      </c>
      <c r="C25" s="13">
        <v>118475</v>
      </c>
      <c r="D25" s="13">
        <v>133962</v>
      </c>
      <c r="E25" s="13">
        <v>79865</v>
      </c>
      <c r="F25" s="13">
        <v>57253</v>
      </c>
      <c r="G25" s="13">
        <v>121300</v>
      </c>
      <c r="H25" s="13">
        <v>63416</v>
      </c>
      <c r="I25" s="13">
        <v>24731</v>
      </c>
      <c r="J25" s="13">
        <v>53914</v>
      </c>
      <c r="K25" s="13">
        <v>36091</v>
      </c>
      <c r="L25" s="11">
        <f t="shared" si="2"/>
        <v>769169</v>
      </c>
      <c r="M25" s="49"/>
    </row>
    <row r="26" spans="1:13" ht="17.25" customHeight="1">
      <c r="A26" s="12" t="s">
        <v>40</v>
      </c>
      <c r="B26" s="13">
        <v>39229</v>
      </c>
      <c r="C26" s="13">
        <v>51920</v>
      </c>
      <c r="D26" s="13">
        <v>58596</v>
      </c>
      <c r="E26" s="13">
        <v>31458</v>
      </c>
      <c r="F26" s="13">
        <v>29180</v>
      </c>
      <c r="G26" s="13">
        <v>56304</v>
      </c>
      <c r="H26" s="13">
        <v>28721</v>
      </c>
      <c r="I26" s="13">
        <v>7332</v>
      </c>
      <c r="J26" s="13">
        <v>25386</v>
      </c>
      <c r="K26" s="13">
        <v>19375</v>
      </c>
      <c r="L26" s="11">
        <f t="shared" si="2"/>
        <v>347501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5413</v>
      </c>
      <c r="I27" s="11">
        <v>0</v>
      </c>
      <c r="J27" s="11">
        <v>0</v>
      </c>
      <c r="K27" s="11">
        <v>0</v>
      </c>
      <c r="L27" s="11">
        <f t="shared" si="2"/>
        <v>5413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49</v>
      </c>
      <c r="L29" s="11">
        <f t="shared" si="2"/>
        <v>49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16378.82</v>
      </c>
      <c r="I37" s="19">
        <v>0</v>
      </c>
      <c r="J37" s="19">
        <v>0</v>
      </c>
      <c r="K37" s="19">
        <v>0</v>
      </c>
      <c r="L37" s="23">
        <f>SUM(B37:K37)</f>
        <v>16378.82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1875855.5799999998</v>
      </c>
      <c r="C49" s="22">
        <f aca="true" t="shared" si="11" ref="C49:H49">+C50+C62</f>
        <v>2749512.49</v>
      </c>
      <c r="D49" s="22">
        <f t="shared" si="11"/>
        <v>3137891.75</v>
      </c>
      <c r="E49" s="22">
        <f t="shared" si="11"/>
        <v>1742087.05</v>
      </c>
      <c r="F49" s="22">
        <f t="shared" si="11"/>
        <v>1548135.64</v>
      </c>
      <c r="G49" s="22">
        <f t="shared" si="11"/>
        <v>3274397.5100000002</v>
      </c>
      <c r="H49" s="22">
        <f t="shared" si="11"/>
        <v>1692178.97</v>
      </c>
      <c r="I49" s="22">
        <f>+I50+I62</f>
        <v>645115.21</v>
      </c>
      <c r="J49" s="22">
        <f>+J50+J62</f>
        <v>1067775.1199999999</v>
      </c>
      <c r="K49" s="22">
        <f>+K50+K62</f>
        <v>857808.3300000001</v>
      </c>
      <c r="L49" s="22">
        <f aca="true" t="shared" si="12" ref="L49:L62">SUM(B49:K49)</f>
        <v>18590757.650000006</v>
      </c>
    </row>
    <row r="50" spans="1:12" ht="17.25" customHeight="1">
      <c r="A50" s="16" t="s">
        <v>60</v>
      </c>
      <c r="B50" s="23">
        <f>SUM(B51:B61)</f>
        <v>1859085.4899999998</v>
      </c>
      <c r="C50" s="23">
        <f aca="true" t="shared" si="13" ref="C50:K50">SUM(C51:C61)</f>
        <v>2726349.9400000004</v>
      </c>
      <c r="D50" s="23">
        <f t="shared" si="13"/>
        <v>3119916.69</v>
      </c>
      <c r="E50" s="23">
        <f t="shared" si="13"/>
        <v>1718984.22</v>
      </c>
      <c r="F50" s="23">
        <f t="shared" si="13"/>
        <v>1534855.24</v>
      </c>
      <c r="G50" s="23">
        <f t="shared" si="13"/>
        <v>3252927.22</v>
      </c>
      <c r="H50" s="23">
        <f t="shared" si="13"/>
        <v>1676101</v>
      </c>
      <c r="I50" s="23">
        <f t="shared" si="13"/>
        <v>645115.21</v>
      </c>
      <c r="J50" s="23">
        <f t="shared" si="13"/>
        <v>1053808.22</v>
      </c>
      <c r="K50" s="23">
        <f t="shared" si="13"/>
        <v>857808.3300000001</v>
      </c>
      <c r="L50" s="23">
        <f t="shared" si="12"/>
        <v>18444951.560000002</v>
      </c>
    </row>
    <row r="51" spans="1:12" ht="17.25" customHeight="1">
      <c r="A51" s="34" t="s">
        <v>61</v>
      </c>
      <c r="B51" s="23">
        <f aca="true" t="shared" si="14" ref="B51:H51">ROUND(B32*B7,2)</f>
        <v>1809719.67</v>
      </c>
      <c r="C51" s="23">
        <f t="shared" si="14"/>
        <v>2654713</v>
      </c>
      <c r="D51" s="23">
        <f t="shared" si="14"/>
        <v>3036225.96</v>
      </c>
      <c r="E51" s="23">
        <f t="shared" si="14"/>
        <v>1672316.23</v>
      </c>
      <c r="F51" s="23">
        <f t="shared" si="14"/>
        <v>1471984.12</v>
      </c>
      <c r="G51" s="23">
        <f t="shared" si="14"/>
        <v>3160669.98</v>
      </c>
      <c r="H51" s="23">
        <f t="shared" si="14"/>
        <v>1613547.94</v>
      </c>
      <c r="I51" s="23">
        <f>ROUND(I32*I7,2)</f>
        <v>645115.21</v>
      </c>
      <c r="J51" s="23">
        <f>ROUND(J32*J7,2)</f>
        <v>1024233.38</v>
      </c>
      <c r="K51" s="23">
        <f>ROUND(K32*K7,2)</f>
        <v>849264.92</v>
      </c>
      <c r="L51" s="23">
        <f t="shared" si="12"/>
        <v>17937790.41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16378.82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16378.82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17975.06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145806.09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-221894.26</v>
      </c>
      <c r="C66" s="35">
        <f t="shared" si="15"/>
        <v>-260327.98</v>
      </c>
      <c r="D66" s="35">
        <f t="shared" si="15"/>
        <v>-253030.61</v>
      </c>
      <c r="E66" s="35">
        <f t="shared" si="15"/>
        <v>-236133.78999999998</v>
      </c>
      <c r="F66" s="35">
        <f t="shared" si="15"/>
        <v>-190987.26</v>
      </c>
      <c r="G66" s="35">
        <f t="shared" si="15"/>
        <v>-302848.68</v>
      </c>
      <c r="H66" s="35">
        <f t="shared" si="15"/>
        <v>-191786.32</v>
      </c>
      <c r="I66" s="35">
        <f t="shared" si="15"/>
        <v>-106144.58</v>
      </c>
      <c r="J66" s="35">
        <f t="shared" si="15"/>
        <v>-87890</v>
      </c>
      <c r="K66" s="35">
        <f t="shared" si="15"/>
        <v>-76514.54</v>
      </c>
      <c r="L66" s="35">
        <f aca="true" t="shared" si="16" ref="L66:L116">SUM(B66:K66)</f>
        <v>-1927558.02</v>
      </c>
    </row>
    <row r="67" spans="1:12" ht="18.75" customHeight="1">
      <c r="A67" s="16" t="s">
        <v>73</v>
      </c>
      <c r="B67" s="35">
        <f aca="true" t="shared" si="17" ref="B67:K67">B68+B69+B70+B71+B72+B73</f>
        <v>-205855.84</v>
      </c>
      <c r="C67" s="35">
        <f t="shared" si="17"/>
        <v>-237025.32</v>
      </c>
      <c r="D67" s="35">
        <f t="shared" si="17"/>
        <v>-229952.86</v>
      </c>
      <c r="E67" s="35">
        <f t="shared" si="17"/>
        <v>-220699.05</v>
      </c>
      <c r="F67" s="35">
        <f t="shared" si="17"/>
        <v>-176314.63</v>
      </c>
      <c r="G67" s="35">
        <f t="shared" si="17"/>
        <v>-268027.1</v>
      </c>
      <c r="H67" s="35">
        <f t="shared" si="17"/>
        <v>-175960</v>
      </c>
      <c r="I67" s="35">
        <f t="shared" si="17"/>
        <v>-38092</v>
      </c>
      <c r="J67" s="35">
        <f t="shared" si="17"/>
        <v>-76420</v>
      </c>
      <c r="K67" s="35">
        <f t="shared" si="17"/>
        <v>-68596</v>
      </c>
      <c r="L67" s="35">
        <f t="shared" si="16"/>
        <v>-1696942.8000000003</v>
      </c>
    </row>
    <row r="68" spans="1:13" s="67" customFormat="1" ht="18.75" customHeight="1">
      <c r="A68" s="60" t="s">
        <v>144</v>
      </c>
      <c r="B68" s="63">
        <f>-ROUND(B9*$D$3,2)</f>
        <v>-155972</v>
      </c>
      <c r="C68" s="63">
        <f aca="true" t="shared" si="18" ref="C68:J68">-ROUND(C9*$D$3,2)</f>
        <v>-232356</v>
      </c>
      <c r="D68" s="63">
        <f t="shared" si="18"/>
        <v>-212300</v>
      </c>
      <c r="E68" s="63">
        <f t="shared" si="18"/>
        <v>-142228</v>
      </c>
      <c r="F68" s="63">
        <f t="shared" si="18"/>
        <v>-91572</v>
      </c>
      <c r="G68" s="63">
        <f t="shared" si="18"/>
        <v>-205780</v>
      </c>
      <c r="H68" s="63">
        <f t="shared" si="18"/>
        <v>-175960</v>
      </c>
      <c r="I68" s="63">
        <f t="shared" si="18"/>
        <v>-38092</v>
      </c>
      <c r="J68" s="63">
        <f t="shared" si="18"/>
        <v>-76420</v>
      </c>
      <c r="K68" s="63">
        <f>-ROUND((K9+K29)*$D$3,2)</f>
        <v>-68596</v>
      </c>
      <c r="L68" s="63">
        <f t="shared" si="16"/>
        <v>-1399276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-460</v>
      </c>
      <c r="C70" s="35">
        <v>-276</v>
      </c>
      <c r="D70" s="35">
        <v>-272</v>
      </c>
      <c r="E70" s="35">
        <v>-460</v>
      </c>
      <c r="F70" s="35">
        <v>-532</v>
      </c>
      <c r="G70" s="35">
        <v>-244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-2244</v>
      </c>
    </row>
    <row r="71" spans="1:12" ht="18.75" customHeight="1">
      <c r="A71" s="12" t="s">
        <v>76</v>
      </c>
      <c r="B71" s="35">
        <v>-616</v>
      </c>
      <c r="C71" s="35">
        <v>-336</v>
      </c>
      <c r="D71" s="35">
        <v>-280</v>
      </c>
      <c r="E71" s="35">
        <v>-364</v>
      </c>
      <c r="F71" s="35">
        <v>-392</v>
      </c>
      <c r="G71" s="35">
        <v>-56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-2044</v>
      </c>
    </row>
    <row r="72" spans="1:12" ht="18.75" customHeight="1">
      <c r="A72" s="12" t="s">
        <v>77</v>
      </c>
      <c r="B72" s="35">
        <v>-48807.84</v>
      </c>
      <c r="C72" s="35">
        <v>-4057.32</v>
      </c>
      <c r="D72" s="35">
        <v>-17100.86</v>
      </c>
      <c r="E72" s="35">
        <v>-77647.05</v>
      </c>
      <c r="F72" s="35">
        <v>-83818.63</v>
      </c>
      <c r="G72" s="35">
        <v>-61947.1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-293378.8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-23077.75</v>
      </c>
      <c r="E74" s="63">
        <f t="shared" si="19"/>
        <v>-15434.74</v>
      </c>
      <c r="F74" s="35">
        <f t="shared" si="19"/>
        <v>-14672.63</v>
      </c>
      <c r="G74" s="35">
        <f t="shared" si="19"/>
        <v>-34821.58</v>
      </c>
      <c r="H74" s="63">
        <f t="shared" si="19"/>
        <v>-15826.32</v>
      </c>
      <c r="I74" s="35">
        <f t="shared" si="19"/>
        <v>-68052.58</v>
      </c>
      <c r="J74" s="63">
        <f t="shared" si="19"/>
        <v>-11470</v>
      </c>
      <c r="K74" s="63">
        <f t="shared" si="19"/>
        <v>-7918.54</v>
      </c>
      <c r="L74" s="63">
        <f t="shared" si="16"/>
        <v>-230615.22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35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-3500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1653961.3199999998</v>
      </c>
      <c r="C114" s="24">
        <f t="shared" si="20"/>
        <v>2489184.5100000002</v>
      </c>
      <c r="D114" s="24">
        <f t="shared" si="20"/>
        <v>2884861.14</v>
      </c>
      <c r="E114" s="24">
        <f t="shared" si="20"/>
        <v>1505953.26</v>
      </c>
      <c r="F114" s="24">
        <f t="shared" si="20"/>
        <v>1357148.38</v>
      </c>
      <c r="G114" s="24">
        <f t="shared" si="20"/>
        <v>2971548.83</v>
      </c>
      <c r="H114" s="24">
        <f t="shared" si="20"/>
        <v>1500392.65</v>
      </c>
      <c r="I114" s="24">
        <f>+I115+I116</f>
        <v>538970.63</v>
      </c>
      <c r="J114" s="24">
        <f>+J115+J116</f>
        <v>979885.12</v>
      </c>
      <c r="K114" s="24">
        <f>+K115+K116</f>
        <v>781293.79</v>
      </c>
      <c r="L114" s="45">
        <f t="shared" si="16"/>
        <v>16663199.629999999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1637191.2299999997</v>
      </c>
      <c r="C115" s="24">
        <f t="shared" si="21"/>
        <v>2466021.9600000004</v>
      </c>
      <c r="D115" s="24">
        <f t="shared" si="21"/>
        <v>2866886.08</v>
      </c>
      <c r="E115" s="24">
        <f t="shared" si="21"/>
        <v>1482850.43</v>
      </c>
      <c r="F115" s="24">
        <f t="shared" si="21"/>
        <v>1343867.98</v>
      </c>
      <c r="G115" s="24">
        <f t="shared" si="21"/>
        <v>2950078.54</v>
      </c>
      <c r="H115" s="24">
        <f t="shared" si="21"/>
        <v>1484314.68</v>
      </c>
      <c r="I115" s="24">
        <f t="shared" si="21"/>
        <v>538970.63</v>
      </c>
      <c r="J115" s="24">
        <f t="shared" si="21"/>
        <v>965918.22</v>
      </c>
      <c r="K115" s="24">
        <f t="shared" si="21"/>
        <v>781293.79</v>
      </c>
      <c r="L115" s="45">
        <f t="shared" si="16"/>
        <v>16517393.540000003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17975.06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145806.09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16663199.61</v>
      </c>
      <c r="M122" s="51"/>
    </row>
    <row r="123" spans="1:12" ht="18.75" customHeight="1">
      <c r="A123" s="26" t="s">
        <v>123</v>
      </c>
      <c r="B123" s="27">
        <v>209440.34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209440.34</v>
      </c>
    </row>
    <row r="124" spans="1:12" ht="18.75" customHeight="1">
      <c r="A124" s="26" t="s">
        <v>124</v>
      </c>
      <c r="B124" s="27">
        <v>1444520.98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1444520.98</v>
      </c>
    </row>
    <row r="125" spans="1:12" ht="18.75" customHeight="1">
      <c r="A125" s="26" t="s">
        <v>125</v>
      </c>
      <c r="B125" s="38">
        <v>0</v>
      </c>
      <c r="C125" s="27">
        <v>2489184.51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2489184.51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2684179.12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2684179.12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200682.03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200682.03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1490893.73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1490893.73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15059.53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15059.53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424026.68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424026.68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103014.45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103014.45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830107.25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830107.25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883255.63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883255.63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69622.92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69622.92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398155.66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398155.66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428092.87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428092.87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1192421.74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1192421.74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518299.93</v>
      </c>
      <c r="I139" s="38">
        <v>0</v>
      </c>
      <c r="J139" s="38">
        <v>0</v>
      </c>
      <c r="K139" s="38">
        <v>0</v>
      </c>
      <c r="L139" s="39">
        <f t="shared" si="23"/>
        <v>518299.93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982092.71</v>
      </c>
      <c r="I140" s="38">
        <v>0</v>
      </c>
      <c r="J140" s="38">
        <v>0</v>
      </c>
      <c r="K140" s="38">
        <v>0</v>
      </c>
      <c r="L140" s="39">
        <f t="shared" si="23"/>
        <v>982092.71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538970.63</v>
      </c>
      <c r="J141" s="38">
        <v>0</v>
      </c>
      <c r="K141" s="38">
        <v>0</v>
      </c>
      <c r="L141" s="39">
        <f t="shared" si="23"/>
        <v>538970.63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979885.11</v>
      </c>
      <c r="K142" s="18">
        <v>0</v>
      </c>
      <c r="L142" s="39">
        <f t="shared" si="23"/>
        <v>979885.11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781293.79</v>
      </c>
      <c r="L143" s="42">
        <f t="shared" si="23"/>
        <v>781293.79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979885.12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2018-12-14T17:30:52Z</dcterms:modified>
  <cp:category/>
  <cp:version/>
  <cp:contentType/>
  <cp:contentStatus/>
</cp:coreProperties>
</file>