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<sst xmlns="http://schemas.openxmlformats.org/spreadsheetml/2006/main" count="147" uniqueCount="147">
  <si>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</si>
  <si>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</si>
  <si>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</si>
  <si>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</si>
  <si>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</si>
  <si>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</si>
  <si>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</si>
  <si>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</si>
  <si>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</si>
  <si>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</si>
  <si>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</si>
  <si>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</si>
  <si>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</si>
  <si>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</si>
  <si>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</si>
  <si>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</si>
  <si>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</si>
  <si>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</si>
  <si>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</si>
  <si>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</si>
  <si>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</si>
  <si>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</si>
  <si>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</si>
  <si>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</si>
  <si>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</si>
  <si>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</si>
  <si>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</si>
  <si>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</si>
  <si>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</si>
  <si>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</si>
  <si>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</si>
  <si>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</si>
  <si>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</si>
  <si>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</si>
  <si>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</si>
  <si>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</si>
  <si>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</si>
  <si>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</si>
  <si>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</si>
  <si>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</si>
  <si>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</si>
  <si>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</si>
  <si>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</si>
  <si>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</si>
  <si>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</si>
  <si>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</si>
  <si>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</si>
  <si>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</si>
  <si>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</si>
  <si>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</si>
  <si>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</si>
  <si>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</si>
  <si>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</si>
  <si>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</si>
  <si>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</si>
  <si>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</si>
  <si>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</si>
  <si>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</si>
  <si>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</si>
  <si>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</si>
  <si>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</si>
  <si>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</si>
  <si>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</si>
  <si>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</si>
  <si>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</si>
  <si>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</si>
  <si>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</si>
  <si>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</si>
  <si>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</si>
  <si>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</si>
  <si>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</si>
  <si>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</si>
  <si>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</si>
  <si>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</si>
  <si>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</si>
  <si>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</si>
  <si>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</si>
  <si>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</si>
  <si>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</si>
  <si>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</si>
  <si>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</si>
  <si>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</si>
  <si>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</si>
  <si>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</si>
  <si>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</si>
  <si>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</si>
  <si>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</si>
  <si>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</si>
  <si>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</si>
  <si>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</si>
  <si>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</si>
  <si>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</si>
  <si>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</si>
  <si>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</si>
  <si>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</si>
  <si>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</si>
  <si>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</si>
  <si>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</si>
  <si>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</si>
  <si>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</si>
  <si>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</si>
  <si>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</si>
  <si>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</si>
  <si>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</si>
  <si>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</si>
  <si>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</si>
  <si>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</si>
  <si>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</si>
  <si>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</si>
  <si>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</si>
  <si>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</si>
  <si>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</si>
  <si>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</si>
  <si>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</si>
  <si>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</si>
  <si>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</si>
  <si>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</si>
  <si>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</si>
  <si>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</si>
  <si>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</si>
  <si>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</si>
  <si>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</si>
  <si>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</si>
  <si>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</si>
  <si>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</si>
  <si>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</si>
  <si>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</si>
  <si>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</si>
  <si>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</si>
  <si>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</si>
  <si>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</si>
  <si>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</si>
  <si>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</si>
  <si>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</si>
  <si>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</si>
  <si>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</si>
  <si>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</si>
  <si>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</si>
  <si>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</si>
  <si>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</si>
  <si>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</si>
  <si>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</si>
  <si>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</si>
  <si>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</si>
  <si>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</si>
  <si>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</si>
  <si>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06/12/18 - VENCIMENTO 13/12/18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</si>
</sst>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592308</v>
      </c>
      <c r="C7" s="9">
        <f t="shared" si="0"/>
        <v>777651</v>
      </c>
      <c r="D7" s="9">
        <f t="shared" si="0"/>
        <v>802376</v>
      </c>
      <c r="E7" s="9">
        <f t="shared" si="0"/>
        <v>512065</v>
      </c>
      <c r="F7" s="9">
        <f t="shared" si="0"/>
        <v>449307</v>
      </c>
      <c r="G7" s="9">
        <f t="shared" si="0"/>
        <v>1146700</v>
      </c>
      <c r="H7" s="9">
        <f t="shared" si="0"/>
        <v>523118</v>
      </c>
      <c r="I7" s="9">
        <f t="shared" si="0"/>
        <v>123427</v>
      </c>
      <c r="J7" s="9">
        <f t="shared" si="0"/>
        <v>319287</v>
      </c>
      <c r="K7" s="9">
        <f t="shared" si="0"/>
        <v>270511</v>
      </c>
      <c r="L7" s="9">
        <f t="shared" si="0"/>
        <v>5516750</v>
      </c>
      <c r="M7" s="49"/>
    </row>
    <row r="8" spans="1:12" ht="17.25" customHeight="1">
      <c r="A8" s="10" t="s">
        <v>38</v>
      </c>
      <c r="B8" s="11">
        <f>B9+B12+B16</f>
        <v>295883</v>
      </c>
      <c r="C8" s="11">
        <f aca="true" t="shared" si="1" ref="C8:K8">C9+C12+C16</f>
        <v>400891</v>
      </c>
      <c r="D8" s="11">
        <f t="shared" si="1"/>
        <v>383152</v>
      </c>
      <c r="E8" s="11">
        <f t="shared" si="1"/>
        <v>263817</v>
      </c>
      <c r="F8" s="11">
        <f t="shared" si="1"/>
        <v>211100</v>
      </c>
      <c r="G8" s="11">
        <f t="shared" si="1"/>
        <v>566808</v>
      </c>
      <c r="H8" s="11">
        <f t="shared" si="1"/>
        <v>282992</v>
      </c>
      <c r="I8" s="11">
        <f t="shared" si="1"/>
        <v>57467</v>
      </c>
      <c r="J8" s="11">
        <f t="shared" si="1"/>
        <v>152637</v>
      </c>
      <c r="K8" s="11">
        <f t="shared" si="1"/>
        <v>139856</v>
      </c>
      <c r="L8" s="11">
        <f aca="true" t="shared" si="2" ref="L8:L29">SUM(B8:K8)</f>
        <v>2754603</v>
      </c>
    </row>
    <row r="9" spans="1:12" ht="17.25" customHeight="1">
      <c r="A9" s="15" t="s">
        <v>16</v>
      </c>
      <c r="B9" s="13">
        <f>+B10+B11</f>
        <v>37437</v>
      </c>
      <c r="C9" s="13">
        <f aca="true" t="shared" si="3" ref="C9:K9">+C10+C11</f>
        <v>54548</v>
      </c>
      <c r="D9" s="13">
        <f t="shared" si="3"/>
        <v>49168</v>
      </c>
      <c r="E9" s="13">
        <f t="shared" si="3"/>
        <v>34292</v>
      </c>
      <c r="F9" s="13">
        <f t="shared" si="3"/>
        <v>22328</v>
      </c>
      <c r="G9" s="13">
        <f t="shared" si="3"/>
        <v>47826</v>
      </c>
      <c r="H9" s="13">
        <f t="shared" si="3"/>
        <v>44332</v>
      </c>
      <c r="I9" s="13">
        <f t="shared" si="3"/>
        <v>8798</v>
      </c>
      <c r="J9" s="13">
        <f t="shared" si="3"/>
        <v>17942</v>
      </c>
      <c r="K9" s="13">
        <f t="shared" si="3"/>
        <v>16242</v>
      </c>
      <c r="L9" s="11">
        <f t="shared" si="2"/>
        <v>332913</v>
      </c>
    </row>
    <row r="10" spans="1:12" ht="17.25" customHeight="1">
      <c r="A10" s="29" t="s">
        <v>17</v>
      </c>
      <c r="B10" s="13">
        <v>37437</v>
      </c>
      <c r="C10" s="13">
        <v>54548</v>
      </c>
      <c r="D10" s="13">
        <v>49168</v>
      </c>
      <c r="E10" s="13">
        <v>34292</v>
      </c>
      <c r="F10" s="13">
        <v>22328</v>
      </c>
      <c r="G10" s="13">
        <v>47826</v>
      </c>
      <c r="H10" s="13">
        <v>44332</v>
      </c>
      <c r="I10" s="13">
        <v>8798</v>
      </c>
      <c r="J10" s="13">
        <v>17942</v>
      </c>
      <c r="K10" s="13">
        <v>16242</v>
      </c>
      <c r="L10" s="11">
        <f t="shared" si="2"/>
        <v>332913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247272</v>
      </c>
      <c r="C12" s="17">
        <f t="shared" si="4"/>
        <v>330815</v>
      </c>
      <c r="D12" s="17">
        <f t="shared" si="4"/>
        <v>319816</v>
      </c>
      <c r="E12" s="17">
        <f t="shared" si="4"/>
        <v>219783</v>
      </c>
      <c r="F12" s="17">
        <f t="shared" si="4"/>
        <v>178440</v>
      </c>
      <c r="G12" s="17">
        <f t="shared" si="4"/>
        <v>491880</v>
      </c>
      <c r="H12" s="17">
        <f t="shared" si="4"/>
        <v>227961</v>
      </c>
      <c r="I12" s="17">
        <f t="shared" si="4"/>
        <v>46110</v>
      </c>
      <c r="J12" s="17">
        <f t="shared" si="4"/>
        <v>128832</v>
      </c>
      <c r="K12" s="17">
        <f t="shared" si="4"/>
        <v>117883</v>
      </c>
      <c r="L12" s="11">
        <f t="shared" si="2"/>
        <v>2308792</v>
      </c>
    </row>
    <row r="13" spans="1:14" s="67" customFormat="1" ht="17.25" customHeight="1">
      <c r="A13" s="74" t="s">
        <v>19</v>
      </c>
      <c r="B13" s="75">
        <v>112936</v>
      </c>
      <c r="C13" s="75">
        <v>159665</v>
      </c>
      <c r="D13" s="75">
        <v>161319</v>
      </c>
      <c r="E13" s="75">
        <v>105683</v>
      </c>
      <c r="F13" s="75">
        <v>87174</v>
      </c>
      <c r="G13" s="75">
        <v>223479</v>
      </c>
      <c r="H13" s="75">
        <v>99821</v>
      </c>
      <c r="I13" s="75">
        <v>24397</v>
      </c>
      <c r="J13" s="75">
        <v>64748</v>
      </c>
      <c r="K13" s="75">
        <v>53639</v>
      </c>
      <c r="L13" s="76">
        <f t="shared" si="2"/>
        <v>1092861</v>
      </c>
      <c r="M13" s="77"/>
      <c r="N13" s="78"/>
    </row>
    <row r="14" spans="1:13" s="67" customFormat="1" ht="17.25" customHeight="1">
      <c r="A14" s="74" t="s">
        <v>20</v>
      </c>
      <c r="B14" s="75">
        <v>119163</v>
      </c>
      <c r="C14" s="75">
        <v>148396</v>
      </c>
      <c r="D14" s="75">
        <v>141736</v>
      </c>
      <c r="E14" s="75">
        <v>100199</v>
      </c>
      <c r="F14" s="75">
        <v>81959</v>
      </c>
      <c r="G14" s="75">
        <v>243137</v>
      </c>
      <c r="H14" s="75">
        <v>108378</v>
      </c>
      <c r="I14" s="75">
        <v>18344</v>
      </c>
      <c r="J14" s="75">
        <v>58069</v>
      </c>
      <c r="K14" s="75">
        <v>57867</v>
      </c>
      <c r="L14" s="76">
        <f t="shared" si="2"/>
        <v>1077248</v>
      </c>
      <c r="M14" s="77"/>
    </row>
    <row r="15" spans="1:12" ht="17.25" customHeight="1">
      <c r="A15" s="14" t="s">
        <v>21</v>
      </c>
      <c r="B15" s="13">
        <v>15173</v>
      </c>
      <c r="C15" s="13">
        <v>22754</v>
      </c>
      <c r="D15" s="13">
        <v>16761</v>
      </c>
      <c r="E15" s="13">
        <v>13901</v>
      </c>
      <c r="F15" s="13">
        <v>9307</v>
      </c>
      <c r="G15" s="13">
        <v>25264</v>
      </c>
      <c r="H15" s="13">
        <v>19762</v>
      </c>
      <c r="I15" s="13">
        <v>3369</v>
      </c>
      <c r="J15" s="13">
        <v>6015</v>
      </c>
      <c r="K15" s="13">
        <v>6377</v>
      </c>
      <c r="L15" s="11">
        <f t="shared" si="2"/>
        <v>138683</v>
      </c>
    </row>
    <row r="16" spans="1:12" ht="17.25" customHeight="1">
      <c r="A16" s="15" t="s">
        <v>34</v>
      </c>
      <c r="B16" s="13">
        <f>B17+B18+B19</f>
        <v>11174</v>
      </c>
      <c r="C16" s="13">
        <f aca="true" t="shared" si="5" ref="C16:K16">C17+C18+C19</f>
        <v>15528</v>
      </c>
      <c r="D16" s="13">
        <f t="shared" si="5"/>
        <v>14168</v>
      </c>
      <c r="E16" s="13">
        <f t="shared" si="5"/>
        <v>9742</v>
      </c>
      <c r="F16" s="13">
        <f t="shared" si="5"/>
        <v>10332</v>
      </c>
      <c r="G16" s="13">
        <f t="shared" si="5"/>
        <v>27102</v>
      </c>
      <c r="H16" s="13">
        <f t="shared" si="5"/>
        <v>10699</v>
      </c>
      <c r="I16" s="13">
        <f t="shared" si="5"/>
        <v>2559</v>
      </c>
      <c r="J16" s="13">
        <f t="shared" si="5"/>
        <v>5863</v>
      </c>
      <c r="K16" s="13">
        <f t="shared" si="5"/>
        <v>5731</v>
      </c>
      <c r="L16" s="11">
        <f t="shared" si="2"/>
        <v>112898</v>
      </c>
    </row>
    <row r="17" spans="1:12" ht="17.25" customHeight="1">
      <c r="A17" s="14" t="s">
        <v>35</v>
      </c>
      <c r="B17" s="13">
        <v>11142</v>
      </c>
      <c r="C17" s="13">
        <v>15498</v>
      </c>
      <c r="D17" s="13">
        <v>14151</v>
      </c>
      <c r="E17" s="13">
        <v>9718</v>
      </c>
      <c r="F17" s="13">
        <v>10320</v>
      </c>
      <c r="G17" s="13">
        <v>27064</v>
      </c>
      <c r="H17" s="13">
        <v>10687</v>
      </c>
      <c r="I17" s="13">
        <v>2556</v>
      </c>
      <c r="J17" s="13">
        <v>5856</v>
      </c>
      <c r="K17" s="13">
        <v>5720</v>
      </c>
      <c r="L17" s="11">
        <f t="shared" si="2"/>
        <v>112712</v>
      </c>
    </row>
    <row r="18" spans="1:12" ht="17.25" customHeight="1">
      <c r="A18" s="14" t="s">
        <v>36</v>
      </c>
      <c r="B18" s="13">
        <v>17</v>
      </c>
      <c r="C18" s="13">
        <v>24</v>
      </c>
      <c r="D18" s="13">
        <v>10</v>
      </c>
      <c r="E18" s="13">
        <v>19</v>
      </c>
      <c r="F18" s="13">
        <v>10</v>
      </c>
      <c r="G18" s="13">
        <v>28</v>
      </c>
      <c r="H18" s="13">
        <v>8</v>
      </c>
      <c r="I18" s="13">
        <v>2</v>
      </c>
      <c r="J18" s="13">
        <v>6</v>
      </c>
      <c r="K18" s="13">
        <v>11</v>
      </c>
      <c r="L18" s="11">
        <f t="shared" si="2"/>
        <v>135</v>
      </c>
    </row>
    <row r="19" spans="1:12" ht="17.25" customHeight="1">
      <c r="A19" s="14" t="s">
        <v>37</v>
      </c>
      <c r="B19" s="13">
        <v>15</v>
      </c>
      <c r="C19" s="13">
        <v>6</v>
      </c>
      <c r="D19" s="13">
        <v>7</v>
      </c>
      <c r="E19" s="13">
        <v>5</v>
      </c>
      <c r="F19" s="13">
        <v>2</v>
      </c>
      <c r="G19" s="13">
        <v>10</v>
      </c>
      <c r="H19" s="13">
        <v>4</v>
      </c>
      <c r="I19" s="13">
        <v>1</v>
      </c>
      <c r="J19" s="13">
        <v>1</v>
      </c>
      <c r="K19" s="13">
        <v>0</v>
      </c>
      <c r="L19" s="11">
        <f t="shared" si="2"/>
        <v>51</v>
      </c>
    </row>
    <row r="20" spans="1:12" ht="17.25" customHeight="1">
      <c r="A20" s="16" t="s">
        <v>22</v>
      </c>
      <c r="B20" s="11">
        <f>+B21+B22+B23</f>
        <v>173288</v>
      </c>
      <c r="C20" s="11">
        <f aca="true" t="shared" si="6" ref="C20:K20">+C21+C22+C23</f>
        <v>200535</v>
      </c>
      <c r="D20" s="11">
        <f t="shared" si="6"/>
        <v>224057</v>
      </c>
      <c r="E20" s="11">
        <f t="shared" si="6"/>
        <v>133968</v>
      </c>
      <c r="F20" s="11">
        <f t="shared" si="6"/>
        <v>148646</v>
      </c>
      <c r="G20" s="11">
        <f t="shared" si="6"/>
        <v>400289</v>
      </c>
      <c r="H20" s="11">
        <f t="shared" si="6"/>
        <v>137789</v>
      </c>
      <c r="I20" s="11">
        <f t="shared" si="6"/>
        <v>34440</v>
      </c>
      <c r="J20" s="11">
        <f t="shared" si="6"/>
        <v>85653</v>
      </c>
      <c r="K20" s="11">
        <f t="shared" si="6"/>
        <v>74276</v>
      </c>
      <c r="L20" s="11">
        <f t="shared" si="2"/>
        <v>1612941</v>
      </c>
    </row>
    <row r="21" spans="1:13" s="67" customFormat="1" ht="17.25" customHeight="1">
      <c r="A21" s="60" t="s">
        <v>23</v>
      </c>
      <c r="B21" s="75">
        <v>87875</v>
      </c>
      <c r="C21" s="75">
        <v>111475</v>
      </c>
      <c r="D21" s="75">
        <v>127658</v>
      </c>
      <c r="E21" s="75">
        <v>73533</v>
      </c>
      <c r="F21" s="75">
        <v>81954</v>
      </c>
      <c r="G21" s="75">
        <v>200028</v>
      </c>
      <c r="H21" s="75">
        <v>72864</v>
      </c>
      <c r="I21" s="75">
        <v>20358</v>
      </c>
      <c r="J21" s="75">
        <v>47915</v>
      </c>
      <c r="K21" s="75">
        <v>37699</v>
      </c>
      <c r="L21" s="76">
        <f t="shared" si="2"/>
        <v>861359</v>
      </c>
      <c r="M21" s="77"/>
    </row>
    <row r="22" spans="1:13" s="67" customFormat="1" ht="17.25" customHeight="1">
      <c r="A22" s="60" t="s">
        <v>24</v>
      </c>
      <c r="B22" s="75">
        <v>77702</v>
      </c>
      <c r="C22" s="75">
        <v>79786</v>
      </c>
      <c r="D22" s="75">
        <v>87932</v>
      </c>
      <c r="E22" s="75">
        <v>55130</v>
      </c>
      <c r="F22" s="75">
        <v>61462</v>
      </c>
      <c r="G22" s="75">
        <v>185488</v>
      </c>
      <c r="H22" s="75">
        <v>57537</v>
      </c>
      <c r="I22" s="75">
        <v>12471</v>
      </c>
      <c r="J22" s="75">
        <v>34772</v>
      </c>
      <c r="K22" s="75">
        <v>33769</v>
      </c>
      <c r="L22" s="76">
        <f t="shared" si="2"/>
        <v>686049</v>
      </c>
      <c r="M22" s="77"/>
    </row>
    <row r="23" spans="1:12" ht="17.25" customHeight="1">
      <c r="A23" s="12" t="s">
        <v>25</v>
      </c>
      <c r="B23" s="13">
        <v>7711</v>
      </c>
      <c r="C23" s="13">
        <v>9274</v>
      </c>
      <c r="D23" s="13">
        <v>8467</v>
      </c>
      <c r="E23" s="13">
        <v>5305</v>
      </c>
      <c r="F23" s="13">
        <v>5230</v>
      </c>
      <c r="G23" s="13">
        <v>14773</v>
      </c>
      <c r="H23" s="13">
        <v>7388</v>
      </c>
      <c r="I23" s="13">
        <v>1611</v>
      </c>
      <c r="J23" s="13">
        <v>2966</v>
      </c>
      <c r="K23" s="13">
        <v>2808</v>
      </c>
      <c r="L23" s="11">
        <f t="shared" si="2"/>
        <v>65533</v>
      </c>
    </row>
    <row r="24" spans="1:13" ht="17.25" customHeight="1">
      <c r="A24" s="16" t="s">
        <v>26</v>
      </c>
      <c r="B24" s="13">
        <f>+B25+B26</f>
        <v>123137</v>
      </c>
      <c r="C24" s="13">
        <f aca="true" t="shared" si="7" ref="C24:K24">+C25+C26</f>
        <v>176225</v>
      </c>
      <c r="D24" s="13">
        <f t="shared" si="7"/>
        <v>195167</v>
      </c>
      <c r="E24" s="13">
        <f t="shared" si="7"/>
        <v>114280</v>
      </c>
      <c r="F24" s="13">
        <f t="shared" si="7"/>
        <v>89561</v>
      </c>
      <c r="G24" s="13">
        <f t="shared" si="7"/>
        <v>179603</v>
      </c>
      <c r="H24" s="13">
        <f t="shared" si="7"/>
        <v>95781</v>
      </c>
      <c r="I24" s="13">
        <f t="shared" si="7"/>
        <v>31520</v>
      </c>
      <c r="J24" s="13">
        <f t="shared" si="7"/>
        <v>80997</v>
      </c>
      <c r="K24" s="13">
        <f t="shared" si="7"/>
        <v>56379</v>
      </c>
      <c r="L24" s="11">
        <f t="shared" si="2"/>
        <v>1142650</v>
      </c>
      <c r="M24" s="50"/>
    </row>
    <row r="25" spans="1:13" ht="17.25" customHeight="1">
      <c r="A25" s="12" t="s">
        <v>39</v>
      </c>
      <c r="B25" s="13">
        <v>81162</v>
      </c>
      <c r="C25" s="13">
        <v>120070</v>
      </c>
      <c r="D25" s="13">
        <v>133426</v>
      </c>
      <c r="E25" s="13">
        <v>80106</v>
      </c>
      <c r="F25" s="13">
        <v>58659</v>
      </c>
      <c r="G25" s="13">
        <v>121924</v>
      </c>
      <c r="H25" s="13">
        <v>63857</v>
      </c>
      <c r="I25" s="13">
        <v>23560</v>
      </c>
      <c r="J25" s="13">
        <v>53688</v>
      </c>
      <c r="K25" s="13">
        <v>36189</v>
      </c>
      <c r="L25" s="11">
        <f t="shared" si="2"/>
        <v>772641</v>
      </c>
      <c r="M25" s="49"/>
    </row>
    <row r="26" spans="1:13" ht="17.25" customHeight="1">
      <c r="A26" s="12" t="s">
        <v>40</v>
      </c>
      <c r="B26" s="13">
        <v>41975</v>
      </c>
      <c r="C26" s="13">
        <v>56155</v>
      </c>
      <c r="D26" s="13">
        <v>61741</v>
      </c>
      <c r="E26" s="13">
        <v>34174</v>
      </c>
      <c r="F26" s="13">
        <v>30902</v>
      </c>
      <c r="G26" s="13">
        <v>57679</v>
      </c>
      <c r="H26" s="13">
        <v>31924</v>
      </c>
      <c r="I26" s="13">
        <v>7960</v>
      </c>
      <c r="J26" s="13">
        <v>27309</v>
      </c>
      <c r="K26" s="13">
        <v>20190</v>
      </c>
      <c r="L26" s="11">
        <f t="shared" si="2"/>
        <v>370009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6556</v>
      </c>
      <c r="I27" s="11">
        <v>0</v>
      </c>
      <c r="J27" s="11">
        <v>0</v>
      </c>
      <c r="K27" s="11">
        <v>0</v>
      </c>
      <c r="L27" s="11">
        <f t="shared" si="2"/>
        <v>6556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125</v>
      </c>
      <c r="L29" s="11">
        <f t="shared" si="2"/>
        <v>125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5.2787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5.2787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12682.47</v>
      </c>
      <c r="I37" s="19">
        <v>0</v>
      </c>
      <c r="J37" s="19">
        <v>0</v>
      </c>
      <c r="K37" s="19">
        <v>0</v>
      </c>
      <c r="L37" s="23">
        <f>SUM(B37:K37)</f>
        <v>12682.47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1933268.42</v>
      </c>
      <c r="C49" s="22">
        <f aca="true" t="shared" si="11" ref="C49:H49">+C50+C62</f>
        <v>2837807.8600000003</v>
      </c>
      <c r="D49" s="22">
        <f t="shared" si="11"/>
        <v>3219137.2600000002</v>
      </c>
      <c r="E49" s="22">
        <f t="shared" si="11"/>
        <v>1799219.1500000001</v>
      </c>
      <c r="F49" s="22">
        <f t="shared" si="11"/>
        <v>1610310.2699999998</v>
      </c>
      <c r="G49" s="22">
        <f t="shared" si="11"/>
        <v>3347880.2100000004</v>
      </c>
      <c r="H49" s="22">
        <f t="shared" si="11"/>
        <v>1766645.98</v>
      </c>
      <c r="I49" s="22">
        <f>+I50+I62</f>
        <v>651534.1</v>
      </c>
      <c r="J49" s="22">
        <f>+J50+J62</f>
        <v>1094634.54</v>
      </c>
      <c r="K49" s="22">
        <f>+K50+K62</f>
        <v>876447.98</v>
      </c>
      <c r="L49" s="22">
        <f aca="true" t="shared" si="12" ref="L49:L62">SUM(B49:K49)</f>
        <v>19136885.770000003</v>
      </c>
    </row>
    <row r="50" spans="1:12" ht="17.25" customHeight="1">
      <c r="A50" s="16" t="s">
        <v>60</v>
      </c>
      <c r="B50" s="23">
        <f>SUM(B51:B61)</f>
        <v>1916498.3299999998</v>
      </c>
      <c r="C50" s="23">
        <f aca="true" t="shared" si="13" ref="C50:K50">SUM(C51:C61)</f>
        <v>2814645.3100000005</v>
      </c>
      <c r="D50" s="23">
        <f t="shared" si="13"/>
        <v>3201162.2</v>
      </c>
      <c r="E50" s="23">
        <f t="shared" si="13"/>
        <v>1776116.32</v>
      </c>
      <c r="F50" s="23">
        <f t="shared" si="13"/>
        <v>1597029.8699999999</v>
      </c>
      <c r="G50" s="23">
        <f t="shared" si="13"/>
        <v>3326409.9200000004</v>
      </c>
      <c r="H50" s="23">
        <f t="shared" si="13"/>
        <v>1750568.01</v>
      </c>
      <c r="I50" s="23">
        <f t="shared" si="13"/>
        <v>651534.1</v>
      </c>
      <c r="J50" s="23">
        <f t="shared" si="13"/>
        <v>1080667.6400000001</v>
      </c>
      <c r="K50" s="23">
        <f t="shared" si="13"/>
        <v>876447.98</v>
      </c>
      <c r="L50" s="23">
        <f t="shared" si="12"/>
        <v>18991079.68</v>
      </c>
    </row>
    <row r="51" spans="1:12" ht="17.25" customHeight="1">
      <c r="A51" s="34" t="s">
        <v>61</v>
      </c>
      <c r="B51" s="23">
        <f aca="true" t="shared" si="14" ref="B51:H51">ROUND(B32*B7,2)</f>
        <v>1867132.51</v>
      </c>
      <c r="C51" s="23">
        <f t="shared" si="14"/>
        <v>2743008.37</v>
      </c>
      <c r="D51" s="23">
        <f t="shared" si="14"/>
        <v>3117471.47</v>
      </c>
      <c r="E51" s="23">
        <f t="shared" si="14"/>
        <v>1729448.33</v>
      </c>
      <c r="F51" s="23">
        <f t="shared" si="14"/>
        <v>1534158.75</v>
      </c>
      <c r="G51" s="23">
        <f t="shared" si="14"/>
        <v>3234152.68</v>
      </c>
      <c r="H51" s="23">
        <f t="shared" si="14"/>
        <v>1691711.3</v>
      </c>
      <c r="I51" s="23">
        <f>ROUND(I32*I7,2)</f>
        <v>651534.1</v>
      </c>
      <c r="J51" s="23">
        <f>ROUND(J32*J7,2)</f>
        <v>1051092.8</v>
      </c>
      <c r="K51" s="23">
        <f>ROUND(K32*K7,2)</f>
        <v>870747.86</v>
      </c>
      <c r="L51" s="23">
        <f t="shared" si="12"/>
        <v>18490458.169999998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12682.47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12682.47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16770.09</v>
      </c>
      <c r="C62" s="36">
        <v>23162.55</v>
      </c>
      <c r="D62" s="36">
        <v>17975.06</v>
      </c>
      <c r="E62" s="36">
        <v>23102.83</v>
      </c>
      <c r="F62" s="36">
        <v>13280.4</v>
      </c>
      <c r="G62" s="36">
        <v>21470.29</v>
      </c>
      <c r="H62" s="36">
        <v>16077.97</v>
      </c>
      <c r="I62" s="19">
        <v>0</v>
      </c>
      <c r="J62" s="36">
        <v>13966.9</v>
      </c>
      <c r="K62" s="19">
        <v>0</v>
      </c>
      <c r="L62" s="36">
        <f t="shared" si="12"/>
        <v>145806.09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-206987.94</v>
      </c>
      <c r="C66" s="35">
        <f t="shared" si="15"/>
        <v>-247294.95</v>
      </c>
      <c r="D66" s="35">
        <f t="shared" si="15"/>
        <v>-448769.31</v>
      </c>
      <c r="E66" s="35">
        <f t="shared" si="15"/>
        <v>-237727.69</v>
      </c>
      <c r="F66" s="35">
        <f t="shared" si="15"/>
        <v>-191296.86</v>
      </c>
      <c r="G66" s="35">
        <f t="shared" si="15"/>
        <v>-301484.59</v>
      </c>
      <c r="H66" s="35">
        <f t="shared" si="15"/>
        <v>-196644.75</v>
      </c>
      <c r="I66" s="35">
        <f t="shared" si="15"/>
        <v>-103244.58</v>
      </c>
      <c r="J66" s="35">
        <f t="shared" si="15"/>
        <v>-83238</v>
      </c>
      <c r="K66" s="35">
        <f t="shared" si="15"/>
        <v>-87047.61</v>
      </c>
      <c r="L66" s="35">
        <f aca="true" t="shared" si="16" ref="L66:L116">SUM(B66:K66)</f>
        <v>-2103736.2800000003</v>
      </c>
    </row>
    <row r="67" spans="1:12" ht="18.75" customHeight="1">
      <c r="A67" s="16" t="s">
        <v>73</v>
      </c>
      <c r="B67" s="35">
        <f aca="true" t="shared" si="17" ref="B67:K67">B68+B69+B70+B71+B72+B73</f>
        <v>-190949.52</v>
      </c>
      <c r="C67" s="35">
        <f t="shared" si="17"/>
        <v>-223992.29</v>
      </c>
      <c r="D67" s="35">
        <f t="shared" si="17"/>
        <v>-218483.56</v>
      </c>
      <c r="E67" s="35">
        <f t="shared" si="17"/>
        <v>-222292.95</v>
      </c>
      <c r="F67" s="35">
        <f t="shared" si="17"/>
        <v>-176624.22999999998</v>
      </c>
      <c r="G67" s="35">
        <f t="shared" si="17"/>
        <v>-264458.71</v>
      </c>
      <c r="H67" s="35">
        <f t="shared" si="17"/>
        <v>-177328</v>
      </c>
      <c r="I67" s="35">
        <f t="shared" si="17"/>
        <v>-35192</v>
      </c>
      <c r="J67" s="35">
        <f t="shared" si="17"/>
        <v>-71768</v>
      </c>
      <c r="K67" s="35">
        <f t="shared" si="17"/>
        <v>-65468</v>
      </c>
      <c r="L67" s="35">
        <f t="shared" si="16"/>
        <v>-1646557.26</v>
      </c>
    </row>
    <row r="68" spans="1:13" s="67" customFormat="1" ht="18.75" customHeight="1">
      <c r="A68" s="60" t="s">
        <v>144</v>
      </c>
      <c r="B68" s="63">
        <f>-ROUND(B9*$D$3,2)</f>
        <v>-149748</v>
      </c>
      <c r="C68" s="63">
        <f aca="true" t="shared" si="18" ref="C68:J68">-ROUND(C9*$D$3,2)</f>
        <v>-218192</v>
      </c>
      <c r="D68" s="63">
        <f t="shared" si="18"/>
        <v>-196672</v>
      </c>
      <c r="E68" s="63">
        <f t="shared" si="18"/>
        <v>-137168</v>
      </c>
      <c r="F68" s="63">
        <f t="shared" si="18"/>
        <v>-89312</v>
      </c>
      <c r="G68" s="63">
        <f t="shared" si="18"/>
        <v>-191304</v>
      </c>
      <c r="H68" s="63">
        <f t="shared" si="18"/>
        <v>-177328</v>
      </c>
      <c r="I68" s="63">
        <f t="shared" si="18"/>
        <v>-35192</v>
      </c>
      <c r="J68" s="63">
        <f t="shared" si="18"/>
        <v>-71768</v>
      </c>
      <c r="K68" s="63">
        <f>-ROUND((K9+K29)*$D$3,2)</f>
        <v>-65468</v>
      </c>
      <c r="L68" s="63">
        <f t="shared" si="16"/>
        <v>-1332152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-496</v>
      </c>
      <c r="C70" s="35">
        <v>-372</v>
      </c>
      <c r="D70" s="35">
        <v>-296</v>
      </c>
      <c r="E70" s="35">
        <v>-352</v>
      </c>
      <c r="F70" s="35">
        <v>-504</v>
      </c>
      <c r="G70" s="35">
        <v>-264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-2284</v>
      </c>
    </row>
    <row r="71" spans="1:12" ht="18.75" customHeight="1">
      <c r="A71" s="12" t="s">
        <v>76</v>
      </c>
      <c r="B71" s="35">
        <v>-868</v>
      </c>
      <c r="C71" s="35">
        <v>-448</v>
      </c>
      <c r="D71" s="35">
        <v>-364</v>
      </c>
      <c r="E71" s="35">
        <v>-756</v>
      </c>
      <c r="F71" s="35">
        <v>-420</v>
      </c>
      <c r="G71" s="35">
        <v>-168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-3024</v>
      </c>
    </row>
    <row r="72" spans="1:12" ht="18.75" customHeight="1">
      <c r="A72" s="12" t="s">
        <v>77</v>
      </c>
      <c r="B72" s="35">
        <v>-39837.52</v>
      </c>
      <c r="C72" s="35">
        <v>-4980.29</v>
      </c>
      <c r="D72" s="35">
        <v>-21151.56</v>
      </c>
      <c r="E72" s="35">
        <v>-84016.95</v>
      </c>
      <c r="F72" s="35">
        <v>-86388.23</v>
      </c>
      <c r="G72" s="35">
        <v>-72722.71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-309097.26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-16038.42</v>
      </c>
      <c r="C74" s="63">
        <f t="shared" si="19"/>
        <v>-23302.66</v>
      </c>
      <c r="D74" s="35">
        <f t="shared" si="19"/>
        <v>-230285.75</v>
      </c>
      <c r="E74" s="63">
        <f t="shared" si="19"/>
        <v>-15434.74</v>
      </c>
      <c r="F74" s="35">
        <f t="shared" si="19"/>
        <v>-14672.63</v>
      </c>
      <c r="G74" s="35">
        <f t="shared" si="19"/>
        <v>-37025.880000000005</v>
      </c>
      <c r="H74" s="63">
        <f t="shared" si="19"/>
        <v>-19316.75</v>
      </c>
      <c r="I74" s="35">
        <f t="shared" si="19"/>
        <v>-68052.58</v>
      </c>
      <c r="J74" s="63">
        <f t="shared" si="19"/>
        <v>-11470</v>
      </c>
      <c r="K74" s="63">
        <f t="shared" si="19"/>
        <v>-21579.61</v>
      </c>
      <c r="L74" s="63">
        <f t="shared" si="16"/>
        <v>-457179.02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35">
        <f t="shared" si="16"/>
        <v>0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35">
        <v>-186000</v>
      </c>
      <c r="E83" s="19">
        <v>0</v>
      </c>
      <c r="F83" s="19">
        <v>0</v>
      </c>
      <c r="G83" s="35">
        <v>-2000</v>
      </c>
      <c r="H83" s="35">
        <v>-3000</v>
      </c>
      <c r="I83" s="19">
        <v>0</v>
      </c>
      <c r="J83" s="19">
        <v>0</v>
      </c>
      <c r="K83" s="35">
        <v>-12000</v>
      </c>
      <c r="L83" s="63">
        <f t="shared" si="16"/>
        <v>-203000</v>
      </c>
    </row>
    <row r="84" spans="1:12" ht="18.75" customHeight="1">
      <c r="A84" s="12" t="s">
        <v>89</v>
      </c>
      <c r="B84" s="19">
        <v>0</v>
      </c>
      <c r="C84" s="19">
        <v>0</v>
      </c>
      <c r="D84" s="35">
        <v>-21208</v>
      </c>
      <c r="E84" s="19">
        <v>0</v>
      </c>
      <c r="F84" s="19">
        <v>0</v>
      </c>
      <c r="G84" s="35">
        <v>-204.3</v>
      </c>
      <c r="H84" s="35">
        <v>-490.43</v>
      </c>
      <c r="I84" s="19">
        <v>0</v>
      </c>
      <c r="J84" s="19">
        <v>0</v>
      </c>
      <c r="K84" s="35">
        <v>-1661.07</v>
      </c>
      <c r="L84" s="63">
        <f t="shared" si="16"/>
        <v>-23563.8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35">
        <v>-1000</v>
      </c>
      <c r="G91" s="63">
        <v>-2500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-3500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1726280.48</v>
      </c>
      <c r="C114" s="24">
        <f t="shared" si="20"/>
        <v>2590512.91</v>
      </c>
      <c r="D114" s="24">
        <f t="shared" si="20"/>
        <v>2770367.95</v>
      </c>
      <c r="E114" s="24">
        <f t="shared" si="20"/>
        <v>1561491.4600000002</v>
      </c>
      <c r="F114" s="24">
        <f t="shared" si="20"/>
        <v>1419013.41</v>
      </c>
      <c r="G114" s="24">
        <f t="shared" si="20"/>
        <v>3046395.6200000006</v>
      </c>
      <c r="H114" s="24">
        <f t="shared" si="20"/>
        <v>1570001.23</v>
      </c>
      <c r="I114" s="24">
        <f>+I115+I116</f>
        <v>548289.52</v>
      </c>
      <c r="J114" s="24">
        <f>+J115+J116</f>
        <v>1011396.5400000002</v>
      </c>
      <c r="K114" s="24">
        <f>+K115+K116</f>
        <v>789400.37</v>
      </c>
      <c r="L114" s="45">
        <f t="shared" si="16"/>
        <v>17033149.490000002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1709510.39</v>
      </c>
      <c r="C115" s="24">
        <f t="shared" si="21"/>
        <v>2567350.3600000003</v>
      </c>
      <c r="D115" s="24">
        <f t="shared" si="21"/>
        <v>2752392.89</v>
      </c>
      <c r="E115" s="24">
        <f t="shared" si="21"/>
        <v>1538388.6300000001</v>
      </c>
      <c r="F115" s="24">
        <f t="shared" si="21"/>
        <v>1405733.01</v>
      </c>
      <c r="G115" s="24">
        <f t="shared" si="21"/>
        <v>3024925.3300000005</v>
      </c>
      <c r="H115" s="24">
        <f t="shared" si="21"/>
        <v>1553923.26</v>
      </c>
      <c r="I115" s="24">
        <f t="shared" si="21"/>
        <v>548289.52</v>
      </c>
      <c r="J115" s="24">
        <f t="shared" si="21"/>
        <v>997429.6400000001</v>
      </c>
      <c r="K115" s="24">
        <f t="shared" si="21"/>
        <v>789400.37</v>
      </c>
      <c r="L115" s="45">
        <f t="shared" si="16"/>
        <v>16887343.400000002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16770.09</v>
      </c>
      <c r="C116" s="24">
        <f t="shared" si="22"/>
        <v>23162.55</v>
      </c>
      <c r="D116" s="24">
        <f t="shared" si="22"/>
        <v>17975.06</v>
      </c>
      <c r="E116" s="24">
        <f t="shared" si="22"/>
        <v>23102.83</v>
      </c>
      <c r="F116" s="24">
        <f t="shared" si="22"/>
        <v>13280.4</v>
      </c>
      <c r="G116" s="24">
        <f t="shared" si="22"/>
        <v>21470.29</v>
      </c>
      <c r="H116" s="24">
        <f t="shared" si="22"/>
        <v>16077.97</v>
      </c>
      <c r="I116" s="19">
        <f t="shared" si="22"/>
        <v>0</v>
      </c>
      <c r="J116" s="24">
        <f t="shared" si="22"/>
        <v>13966.9</v>
      </c>
      <c r="K116" s="24">
        <f t="shared" si="22"/>
        <v>0</v>
      </c>
      <c r="L116" s="45">
        <f t="shared" si="16"/>
        <v>145806.09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17033149.52</v>
      </c>
      <c r="M122" s="51"/>
    </row>
    <row r="123" spans="1:12" ht="18.75" customHeight="1">
      <c r="A123" s="26" t="s">
        <v>123</v>
      </c>
      <c r="B123" s="27">
        <v>223531.83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223531.83</v>
      </c>
    </row>
    <row r="124" spans="1:12" ht="18.75" customHeight="1">
      <c r="A124" s="26" t="s">
        <v>124</v>
      </c>
      <c r="B124" s="27">
        <v>1502748.65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1502748.65</v>
      </c>
    </row>
    <row r="125" spans="1:12" ht="18.75" customHeight="1">
      <c r="A125" s="26" t="s">
        <v>125</v>
      </c>
      <c r="B125" s="38">
        <v>0</v>
      </c>
      <c r="C125" s="27">
        <v>2590512.91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2590512.91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2577700.46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2577700.46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192667.5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192667.5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1545876.55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1545876.55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15614.92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15614.92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433727.99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433727.99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108248.6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108248.6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877036.82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877036.82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892015.18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892015.18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71119.85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71119.85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399588.1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399588.1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425001.06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425001.06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1258671.43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1258671.43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546693.72</v>
      </c>
      <c r="I139" s="38">
        <v>0</v>
      </c>
      <c r="J139" s="38">
        <v>0</v>
      </c>
      <c r="K139" s="38">
        <v>0</v>
      </c>
      <c r="L139" s="39">
        <f t="shared" si="23"/>
        <v>546693.72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1023307.51</v>
      </c>
      <c r="I140" s="38">
        <v>0</v>
      </c>
      <c r="J140" s="38">
        <v>0</v>
      </c>
      <c r="K140" s="38">
        <v>0</v>
      </c>
      <c r="L140" s="39">
        <f t="shared" si="23"/>
        <v>1023307.51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548289.52</v>
      </c>
      <c r="J141" s="38">
        <v>0</v>
      </c>
      <c r="K141" s="38">
        <v>0</v>
      </c>
      <c r="L141" s="39">
        <f t="shared" si="23"/>
        <v>548289.52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1011396.55</v>
      </c>
      <c r="K142" s="18">
        <v>0</v>
      </c>
      <c r="L142" s="39">
        <f t="shared" si="23"/>
        <v>1011396.55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789400.37</v>
      </c>
      <c r="L143" s="42">
        <f t="shared" si="23"/>
        <v>789400.37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1011396.5400000002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2018-12-12T16:47:49Z</dcterms:modified>
  <cp:category/>
  <cp:version/>
  <cp:contentType/>
  <cp:contentStatus/>
</cp:coreProperties>
</file>